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6380" windowHeight="8130" tabRatio="500" activeTab="7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-1-4" sheetId="5" r:id="rId5"/>
    <sheet name="раздел-1-5" sheetId="6" r:id="rId6"/>
    <sheet name="Итого" sheetId="8" r:id="rId7"/>
    <sheet name="раздел-2" sheetId="7" r:id="rId8"/>
  </sheets>
  <definedNames>
    <definedName name="_xlnm.Print_Titles" localSheetId="6">Итого!$5:$5</definedName>
    <definedName name="_xlnm.Print_Titles" localSheetId="1">'раздел-1-1'!$7:$7</definedName>
    <definedName name="_xlnm.Print_Titles" localSheetId="2">'раздел-1-2'!$5:$5</definedName>
    <definedName name="_xlnm.Print_Titles" localSheetId="3">'раздел-1-3'!$5:$5</definedName>
    <definedName name="_xlnm.Print_Titles" localSheetId="4">'раздел-1-4'!$5:$5</definedName>
    <definedName name="_xlnm.Print_Titles" localSheetId="5">'раздел-1-5'!$5:$5</definedName>
    <definedName name="_xlnm.Print_Titles" localSheetId="7">'раздел-2'!$5:$5</definedName>
    <definedName name="_xlnm.Print_Area" localSheetId="7">'раздел-2'!$A$1:$I$76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1" i="7"/>
  <c r="F49"/>
  <c r="F48"/>
  <c r="F50"/>
  <c r="H50"/>
  <c r="G50"/>
  <c r="E81" i="8" l="1"/>
  <c r="E84"/>
  <c r="E69" i="6"/>
  <c r="F54" i="2"/>
  <c r="G20" i="8" l="1"/>
  <c r="F20"/>
  <c r="E20"/>
  <c r="E14"/>
  <c r="F24" i="7" l="1"/>
  <c r="F20"/>
  <c r="G42" i="8"/>
  <c r="F42"/>
  <c r="E42"/>
  <c r="G57"/>
  <c r="F57"/>
  <c r="E57"/>
  <c r="G28"/>
  <c r="F28"/>
  <c r="E28"/>
  <c r="G10"/>
  <c r="F10"/>
  <c r="E10"/>
  <c r="E9" s="1"/>
  <c r="E9" i="6" l="1"/>
  <c r="E27" i="3"/>
  <c r="E11" i="2"/>
  <c r="F11"/>
  <c r="G11"/>
  <c r="H11"/>
  <c r="E14"/>
  <c r="F14"/>
  <c r="G14"/>
  <c r="H14"/>
  <c r="E18"/>
  <c r="F18"/>
  <c r="G18"/>
  <c r="H18"/>
  <c r="E22"/>
  <c r="E21" s="1"/>
  <c r="F22"/>
  <c r="F21" s="1"/>
  <c r="G22"/>
  <c r="G21" s="1"/>
  <c r="H22"/>
  <c r="H21" s="1"/>
  <c r="E28"/>
  <c r="F28"/>
  <c r="G28"/>
  <c r="H28"/>
  <c r="E32"/>
  <c r="F32"/>
  <c r="G32"/>
  <c r="H32"/>
  <c r="E44"/>
  <c r="E38" s="1"/>
  <c r="F44"/>
  <c r="F38" s="1"/>
  <c r="G44"/>
  <c r="G38" s="1"/>
  <c r="E47"/>
  <c r="F47"/>
  <c r="G47"/>
  <c r="E54"/>
  <c r="G54"/>
  <c r="E60"/>
  <c r="F60"/>
  <c r="G60"/>
  <c r="H67"/>
  <c r="H37" s="1"/>
  <c r="E69"/>
  <c r="E67" s="1"/>
  <c r="F69"/>
  <c r="F67" s="1"/>
  <c r="G69"/>
  <c r="G67" s="1"/>
  <c r="H69"/>
  <c r="E19" i="3"/>
  <c r="E10" i="2" l="1"/>
  <c r="F37"/>
  <c r="E37"/>
  <c r="F10"/>
  <c r="G10"/>
  <c r="G37"/>
  <c r="H10"/>
  <c r="H9" s="1"/>
  <c r="G45" i="7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3"/>
  <c r="H33"/>
  <c r="G32"/>
  <c r="H32"/>
  <c r="F45"/>
  <c r="F44"/>
  <c r="F43"/>
  <c r="F42"/>
  <c r="F41"/>
  <c r="F40"/>
  <c r="F39"/>
  <c r="F38"/>
  <c r="F37"/>
  <c r="F36"/>
  <c r="F35"/>
  <c r="F33"/>
  <c r="F32"/>
  <c r="G25"/>
  <c r="G24" s="1"/>
  <c r="H25"/>
  <c r="H24" s="1"/>
  <c r="G10"/>
  <c r="G9" s="1"/>
  <c r="G58" s="1"/>
  <c r="H10"/>
  <c r="H9" s="1"/>
  <c r="H58" s="1"/>
  <c r="F9" i="2" l="1"/>
  <c r="E9"/>
  <c r="G9"/>
  <c r="H49" i="7"/>
  <c r="H59" s="1"/>
  <c r="G49"/>
  <c r="G59" s="1"/>
  <c r="F57" l="1"/>
  <c r="F93" i="8"/>
  <c r="G93"/>
  <c r="E93"/>
  <c r="F92"/>
  <c r="G92"/>
  <c r="E92"/>
  <c r="F91"/>
  <c r="G91"/>
  <c r="E91"/>
  <c r="F90"/>
  <c r="G90"/>
  <c r="E90"/>
  <c r="F89"/>
  <c r="G89"/>
  <c r="E89"/>
  <c r="F87"/>
  <c r="G87"/>
  <c r="E87"/>
  <c r="F86"/>
  <c r="G86"/>
  <c r="E86"/>
  <c r="F84"/>
  <c r="G84"/>
  <c r="F83"/>
  <c r="G83"/>
  <c r="E83"/>
  <c r="F82"/>
  <c r="G82"/>
  <c r="E82"/>
  <c r="F80"/>
  <c r="G80"/>
  <c r="E80"/>
  <c r="F79"/>
  <c r="G79"/>
  <c r="E79"/>
  <c r="F78"/>
  <c r="G78"/>
  <c r="E78"/>
  <c r="F77"/>
  <c r="G77"/>
  <c r="E77"/>
  <c r="F76"/>
  <c r="G76"/>
  <c r="E76"/>
  <c r="F75"/>
  <c r="G75"/>
  <c r="E75"/>
  <c r="F74"/>
  <c r="G74"/>
  <c r="E74"/>
  <c r="F73"/>
  <c r="G73"/>
  <c r="E73"/>
  <c r="F72"/>
  <c r="G72"/>
  <c r="E72"/>
  <c r="F71"/>
  <c r="G71"/>
  <c r="E71"/>
  <c r="F70"/>
  <c r="G70"/>
  <c r="G69" s="1"/>
  <c r="E70"/>
  <c r="E69" s="1"/>
  <c r="F68"/>
  <c r="G68"/>
  <c r="E68"/>
  <c r="F66"/>
  <c r="G66"/>
  <c r="E66"/>
  <c r="F69" l="1"/>
  <c r="F65"/>
  <c r="G65"/>
  <c r="E65"/>
  <c r="F64"/>
  <c r="G64"/>
  <c r="E64"/>
  <c r="F63"/>
  <c r="G63"/>
  <c r="E63"/>
  <c r="F62"/>
  <c r="G62"/>
  <c r="E62"/>
  <c r="F61"/>
  <c r="G61"/>
  <c r="E61"/>
  <c r="F59"/>
  <c r="G59"/>
  <c r="E59"/>
  <c r="F58"/>
  <c r="G58"/>
  <c r="E58"/>
  <c r="F56"/>
  <c r="G56"/>
  <c r="E56"/>
  <c r="F55"/>
  <c r="G55"/>
  <c r="E55"/>
  <c r="E54" s="1"/>
  <c r="F53"/>
  <c r="G53"/>
  <c r="E53"/>
  <c r="F52"/>
  <c r="G52"/>
  <c r="E52"/>
  <c r="F51"/>
  <c r="G51"/>
  <c r="E51"/>
  <c r="F50"/>
  <c r="G50"/>
  <c r="E50"/>
  <c r="F49"/>
  <c r="G49"/>
  <c r="E49"/>
  <c r="F48"/>
  <c r="G48"/>
  <c r="E48"/>
  <c r="F46"/>
  <c r="G46"/>
  <c r="E46"/>
  <c r="F45"/>
  <c r="G45"/>
  <c r="E45"/>
  <c r="E44" s="1"/>
  <c r="F43"/>
  <c r="G43"/>
  <c r="E43"/>
  <c r="F41"/>
  <c r="G41"/>
  <c r="E41"/>
  <c r="F40"/>
  <c r="G40"/>
  <c r="E40"/>
  <c r="F39"/>
  <c r="G39"/>
  <c r="E39"/>
  <c r="F38"/>
  <c r="G38"/>
  <c r="E38"/>
  <c r="F35"/>
  <c r="G35"/>
  <c r="E35"/>
  <c r="F34"/>
  <c r="G34"/>
  <c r="H34"/>
  <c r="E34"/>
  <c r="F29"/>
  <c r="G29"/>
  <c r="H29"/>
  <c r="E29"/>
  <c r="F25"/>
  <c r="G25"/>
  <c r="H25"/>
  <c r="E25"/>
  <c r="F23"/>
  <c r="G23"/>
  <c r="H23"/>
  <c r="E23"/>
  <c r="F22"/>
  <c r="G22"/>
  <c r="H22"/>
  <c r="E22"/>
  <c r="F21"/>
  <c r="G21"/>
  <c r="H21"/>
  <c r="H20" s="1"/>
  <c r="E21"/>
  <c r="E19" s="1"/>
  <c r="F17"/>
  <c r="G17"/>
  <c r="H17"/>
  <c r="E17"/>
  <c r="F15"/>
  <c r="G15"/>
  <c r="H15"/>
  <c r="E15"/>
  <c r="F14"/>
  <c r="G14"/>
  <c r="H14"/>
  <c r="H13"/>
  <c r="F13"/>
  <c r="G13"/>
  <c r="E13"/>
  <c r="F6"/>
  <c r="G6"/>
  <c r="H6"/>
  <c r="E6"/>
  <c r="H69"/>
  <c r="F52" i="5"/>
  <c r="G52"/>
  <c r="E52"/>
  <c r="F67" i="4"/>
  <c r="G67"/>
  <c r="H67"/>
  <c r="E67"/>
  <c r="F52"/>
  <c r="G52"/>
  <c r="E52"/>
  <c r="F54" i="3"/>
  <c r="G54"/>
  <c r="E54"/>
  <c r="F69"/>
  <c r="G69"/>
  <c r="H69"/>
  <c r="E69"/>
  <c r="E67" s="1"/>
  <c r="E12" i="8" l="1"/>
  <c r="G54"/>
  <c r="F54"/>
  <c r="F19" l="1"/>
  <c r="G19"/>
  <c r="H19"/>
  <c r="F20" i="6"/>
  <c r="F19" s="1"/>
  <c r="G20"/>
  <c r="G19" s="1"/>
  <c r="H20"/>
  <c r="H19" s="1"/>
  <c r="E20"/>
  <c r="E19" s="1"/>
  <c r="F19" i="5"/>
  <c r="G19"/>
  <c r="H19"/>
  <c r="E19"/>
  <c r="F20"/>
  <c r="G20"/>
  <c r="H20"/>
  <c r="E20"/>
  <c r="F20" i="4"/>
  <c r="F19" s="1"/>
  <c r="G20"/>
  <c r="G19" s="1"/>
  <c r="H20"/>
  <c r="H19" s="1"/>
  <c r="E20"/>
  <c r="E19" s="1"/>
  <c r="F19" i="3"/>
  <c r="G19"/>
  <c r="H20"/>
  <c r="H19" s="1"/>
  <c r="E16" i="8" l="1"/>
  <c r="F16"/>
  <c r="G16"/>
  <c r="H16"/>
  <c r="F69" i="6" l="1"/>
  <c r="G69"/>
  <c r="H69"/>
  <c r="F67" i="5"/>
  <c r="G67"/>
  <c r="H67"/>
  <c r="E67"/>
  <c r="G88" i="8" l="1"/>
  <c r="F88"/>
  <c r="E88"/>
  <c r="H85"/>
  <c r="G85"/>
  <c r="F85"/>
  <c r="F67" s="1"/>
  <c r="E85"/>
  <c r="E67" s="1"/>
  <c r="H67"/>
  <c r="H36" s="1"/>
  <c r="G67"/>
  <c r="G60"/>
  <c r="F60"/>
  <c r="E60"/>
  <c r="G47"/>
  <c r="F47"/>
  <c r="E47"/>
  <c r="G44"/>
  <c r="G37" s="1"/>
  <c r="F44"/>
  <c r="F37" s="1"/>
  <c r="E37"/>
  <c r="E36" s="1"/>
  <c r="H31"/>
  <c r="G31"/>
  <c r="F31"/>
  <c r="E31"/>
  <c r="H27"/>
  <c r="G27"/>
  <c r="F27"/>
  <c r="E27"/>
  <c r="E8" s="1"/>
  <c r="H12"/>
  <c r="G12"/>
  <c r="F12"/>
  <c r="H9"/>
  <c r="G9"/>
  <c r="F9"/>
  <c r="E7" l="1"/>
  <c r="H8"/>
  <c r="H7" s="1"/>
  <c r="G8"/>
  <c r="F8"/>
  <c r="G36"/>
  <c r="F36"/>
  <c r="F7" l="1"/>
  <c r="G7"/>
  <c r="I57" i="7"/>
  <c r="I48"/>
  <c r="H48"/>
  <c r="G48"/>
  <c r="I30"/>
  <c r="H30"/>
  <c r="G30"/>
  <c r="F30"/>
  <c r="F19" s="1"/>
  <c r="F6" s="1"/>
  <c r="I23"/>
  <c r="H23"/>
  <c r="G23"/>
  <c r="F23"/>
  <c r="I20"/>
  <c r="H20"/>
  <c r="G20"/>
  <c r="G88" i="6"/>
  <c r="F88"/>
  <c r="E88"/>
  <c r="H85"/>
  <c r="G85"/>
  <c r="F85"/>
  <c r="E85"/>
  <c r="H67"/>
  <c r="G67"/>
  <c r="F67"/>
  <c r="E67"/>
  <c r="G60"/>
  <c r="G53" s="1"/>
  <c r="F60"/>
  <c r="F53" s="1"/>
  <c r="E60"/>
  <c r="E53" s="1"/>
  <c r="G46"/>
  <c r="F46"/>
  <c r="E46"/>
  <c r="G43"/>
  <c r="G36" s="1"/>
  <c r="F43"/>
  <c r="F36" s="1"/>
  <c r="E43"/>
  <c r="E36" s="1"/>
  <c r="H30"/>
  <c r="G30"/>
  <c r="F30"/>
  <c r="E30"/>
  <c r="H26"/>
  <c r="G26"/>
  <c r="F26"/>
  <c r="E26"/>
  <c r="H16"/>
  <c r="G16"/>
  <c r="F16"/>
  <c r="E16"/>
  <c r="H12"/>
  <c r="G12"/>
  <c r="F12"/>
  <c r="E12"/>
  <c r="H9"/>
  <c r="G9"/>
  <c r="F9"/>
  <c r="F8" s="1"/>
  <c r="E8"/>
  <c r="H8"/>
  <c r="G8"/>
  <c r="G85" i="5"/>
  <c r="F85"/>
  <c r="E85"/>
  <c r="H82"/>
  <c r="G82"/>
  <c r="F82"/>
  <c r="E82"/>
  <c r="H65"/>
  <c r="G65"/>
  <c r="F65"/>
  <c r="E65"/>
  <c r="G58"/>
  <c r="F58"/>
  <c r="E58"/>
  <c r="G45"/>
  <c r="F45"/>
  <c r="E45"/>
  <c r="G42"/>
  <c r="G36" s="1"/>
  <c r="F42"/>
  <c r="F36" s="1"/>
  <c r="E42"/>
  <c r="E36" s="1"/>
  <c r="H35"/>
  <c r="H30"/>
  <c r="G30"/>
  <c r="F30"/>
  <c r="E30"/>
  <c r="H26"/>
  <c r="G26"/>
  <c r="F26"/>
  <c r="E26"/>
  <c r="H16"/>
  <c r="G16"/>
  <c r="F16"/>
  <c r="E16"/>
  <c r="H12"/>
  <c r="G12"/>
  <c r="F12"/>
  <c r="E12"/>
  <c r="H9"/>
  <c r="G9"/>
  <c r="F9"/>
  <c r="E9"/>
  <c r="G85" i="4"/>
  <c r="F85"/>
  <c r="E85"/>
  <c r="H82"/>
  <c r="G82"/>
  <c r="F82"/>
  <c r="E82"/>
  <c r="H65"/>
  <c r="G65"/>
  <c r="F65"/>
  <c r="E65"/>
  <c r="G58"/>
  <c r="F58"/>
  <c r="E58"/>
  <c r="G45"/>
  <c r="F45"/>
  <c r="E45"/>
  <c r="G42"/>
  <c r="F42"/>
  <c r="E42"/>
  <c r="G36"/>
  <c r="F36"/>
  <c r="E36"/>
  <c r="H35"/>
  <c r="G35"/>
  <c r="F35"/>
  <c r="E35"/>
  <c r="H30"/>
  <c r="G30"/>
  <c r="F30"/>
  <c r="E30"/>
  <c r="H26"/>
  <c r="G26"/>
  <c r="F26"/>
  <c r="E26"/>
  <c r="H16"/>
  <c r="G16"/>
  <c r="F16"/>
  <c r="E16"/>
  <c r="H12"/>
  <c r="G12"/>
  <c r="F12"/>
  <c r="E12"/>
  <c r="H9"/>
  <c r="G9"/>
  <c r="F9"/>
  <c r="F8" s="1"/>
  <c r="F7" s="1"/>
  <c r="E9"/>
  <c r="E8" s="1"/>
  <c r="E7" s="1"/>
  <c r="G87" i="3"/>
  <c r="F87"/>
  <c r="E87"/>
  <c r="H84"/>
  <c r="G84"/>
  <c r="F84"/>
  <c r="E84"/>
  <c r="H67"/>
  <c r="G67"/>
  <c r="F67"/>
  <c r="G60"/>
  <c r="F60"/>
  <c r="E60"/>
  <c r="G47"/>
  <c r="F47"/>
  <c r="E47"/>
  <c r="G44"/>
  <c r="G38" s="1"/>
  <c r="F44"/>
  <c r="F38" s="1"/>
  <c r="E44"/>
  <c r="E38" s="1"/>
  <c r="H37"/>
  <c r="H32"/>
  <c r="G32"/>
  <c r="F32"/>
  <c r="E32"/>
  <c r="H27"/>
  <c r="G27"/>
  <c r="F27"/>
  <c r="H16"/>
  <c r="G16"/>
  <c r="F16"/>
  <c r="E16"/>
  <c r="H12"/>
  <c r="G12"/>
  <c r="F12"/>
  <c r="E12"/>
  <c r="H9"/>
  <c r="G9"/>
  <c r="F9"/>
  <c r="E9"/>
  <c r="H8"/>
  <c r="H7" s="1"/>
  <c r="G87" i="2"/>
  <c r="F87"/>
  <c r="E87"/>
  <c r="H84"/>
  <c r="G84"/>
  <c r="F84"/>
  <c r="E84"/>
  <c r="G37" i="3" l="1"/>
  <c r="G19" i="7"/>
  <c r="G6" s="1"/>
  <c r="F37" i="3"/>
  <c r="E8"/>
  <c r="H19" i="7"/>
  <c r="H57" s="1"/>
  <c r="I19"/>
  <c r="I6" s="1"/>
  <c r="G35" i="6"/>
  <c r="G7" s="1"/>
  <c r="E35"/>
  <c r="E7" s="1"/>
  <c r="F35"/>
  <c r="F7" s="1"/>
  <c r="F8" i="3"/>
  <c r="E8" i="5"/>
  <c r="G8"/>
  <c r="F8"/>
  <c r="H7" i="6"/>
  <c r="E35" i="5"/>
  <c r="G35"/>
  <c r="F35"/>
  <c r="H8"/>
  <c r="H7" s="1"/>
  <c r="H8" i="4"/>
  <c r="H7" s="1"/>
  <c r="G8"/>
  <c r="G7" s="1"/>
  <c r="G8" i="3"/>
  <c r="G7" s="1"/>
  <c r="E37"/>
  <c r="F7" l="1"/>
  <c r="H6" i="7"/>
  <c r="G57"/>
  <c r="F7" i="5"/>
  <c r="E7"/>
  <c r="G7"/>
  <c r="E7" i="3"/>
</calcChain>
</file>

<file path=xl/sharedStrings.xml><?xml version="1.0" encoding="utf-8"?>
<sst xmlns="http://schemas.openxmlformats.org/spreadsheetml/2006/main" count="966" uniqueCount="189">
  <si>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</si>
  <si>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</si>
  <si>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</si>
  <si>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</si>
  <si>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</si>
  <si>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</si>
  <si>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</si>
  <si>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</si>
  <si>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</si>
  <si>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</si>
  <si>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</si>
  <si>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</si>
  <si>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</si>
  <si>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</si>
  <si>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</si>
  <si>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</si>
  <si>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</si>
  <si>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целевые субсидии</t>
  </si>
  <si>
    <t>субсидии на осуществление капитальных вложений</t>
  </si>
  <si>
    <t>прочие доходы, в том числе: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</si>
  <si>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</si>
  <si>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</si>
  <si>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</si>
  <si>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</si>
  <si>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</si>
  <si>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</si>
  <si>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</si>
  <si>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</si>
  <si>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</si>
  <si>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</si>
  <si>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</si>
  <si>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</si>
  <si>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</si>
  <si>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</si>
  <si>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</si>
  <si>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</si>
  <si>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</si>
  <si>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</si>
  <si>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</si>
  <si>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</si>
  <si>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</si>
  <si>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</si>
  <si>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</si>
  <si>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</si>
  <si>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</si>
  <si>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</si>
  <si>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</si>
  <si>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</si>
  <si>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</si>
  <si>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</si>
  <si>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</si>
  <si>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</si>
  <si>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</si>
  <si>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</si>
  <si>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</si>
  <si>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</si>
  <si>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</si>
  <si>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</si>
  <si>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</si>
  <si>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</si>
  <si>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</si>
  <si>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</si>
  <si>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</si>
  <si>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</si>
  <si>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</si>
  <si>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</si>
  <si>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</si>
  <si>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</si>
  <si>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</si>
  <si>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Код по бюджетной классификации Российской Федерации</t>
  </si>
  <si>
    <t>4.1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</si>
  <si>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</si>
  <si>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</si>
  <si>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</si>
  <si>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</si>
  <si>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</si>
  <si>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</si>
  <si>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</si>
  <si>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</si>
  <si>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1.3.1.</t>
  </si>
  <si>
    <t>в соответствии с Федеральным законом № 44-ФЗ, из них: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</si>
  <si>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</si>
  <si>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</si>
  <si>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</si>
  <si>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</si>
  <si>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</si>
  <si>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</si>
  <si>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</si>
  <si>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</si>
  <si>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</si>
  <si>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</si>
  <si>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</si>
  <si>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</si>
  <si>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</si>
  <si>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26421.1</t>
  </si>
  <si>
    <t>1.4.2.2.</t>
  </si>
  <si>
    <t>1.4.3.</t>
  </si>
  <si>
    <t>за счет субсидий, предоставляемых на осуществление капитальных вложений, из них:</t>
  </si>
  <si>
    <t>26430.1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</si>
  <si>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</si>
  <si>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</si>
  <si>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</si>
  <si>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</si>
  <si>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</si>
  <si>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</si>
  <si>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</si>
  <si>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26451.1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</si>
  <si>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</si>
  <si>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</si>
  <si>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</si>
  <si>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</si>
  <si>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</si>
  <si>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</si>
  <si>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</si>
  <si>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</si>
  <si>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</si>
  <si>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расходы на оплату услуг связи</t>
  </si>
  <si>
    <t>расходы на оплату транспортных услуг</t>
  </si>
  <si>
    <t>оплата коммунальных услуг</t>
  </si>
  <si>
    <t>расходы на оплату работ, услуг по содержанию имущества</t>
  </si>
  <si>
    <t>расходы на оплату прочих работ, услуг</t>
  </si>
  <si>
    <t>расходы на приобретение основных средств</t>
  </si>
  <si>
    <t>расходы на приобретение медикаментов, перевязочных средств и пр. леч. расходы</t>
  </si>
  <si>
    <t>расходы на приобретение продуктов питания</t>
  </si>
  <si>
    <t>расходы на приобретение прочих материальных запасов</t>
  </si>
  <si>
    <t>средства обязательного медицинского страхования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</si>
  <si>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</si>
  <si>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</si>
  <si>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расходы на приобретение медикаментов, перевязочных средств и прочие лечебные расходы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</si>
  <si>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</si>
  <si>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</si>
  <si>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прочих материальных запасов однократного применения  </t>
  </si>
  <si>
    <t>доходы от оказания платных услуг</t>
  </si>
  <si>
    <t>выплата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</si>
  <si>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 xml:space="preserve">социальные пособия и компенсации персоналу в денежной форме </t>
  </si>
  <si>
    <t>налоги, пошлины и сборы</t>
  </si>
  <si>
    <t>Прочие доходы от сумм принудительного изъятия</t>
  </si>
  <si>
    <t>Штрафы за нарушение законодательств о закупках и нарушение условий контрактов (договоров)</t>
  </si>
  <si>
    <t>Создание единого цифрового контура в здравоохранении на основе единой государственной информационной системы здравоохранения (ЕГИСЗ)</t>
  </si>
  <si>
    <t>Осуществление выплат стиму-лирующего характера за особые условия труда и дополнитель-ную нагрузку медицинским ра-ботникам, оказывающим меди-цинскую помощь гражданам, у которых выявлена новая коро-навирусная инфекция, и лицам из групп риска заражения новой коронавирусной инфекцией</t>
  </si>
  <si>
    <t>Осуществление выплат стиму-лирующего характера за выпол-нение особо важных работ ме-дицинским и иным работникам, непосредственно участвующим в оказании медицинской помо-щи гражданам, у которых выяв-лена новая коронавирусная ин-фекция</t>
  </si>
  <si>
    <t>26310.2</t>
  </si>
  <si>
    <t>26310.3</t>
  </si>
  <si>
    <t>26310.4</t>
  </si>
  <si>
    <t>26310.5</t>
  </si>
  <si>
    <t>26310.6</t>
  </si>
  <si>
    <t>26310.7</t>
  </si>
  <si>
    <t>26441.1</t>
  </si>
  <si>
    <t>Расходы на приобретение медикаментов, перевязочных средств и прочие лечебные расходы</t>
  </si>
  <si>
    <t>Расходы на приобретение продуктов питания</t>
  </si>
  <si>
    <t>Увеличение стоимости мягкого инвентаря</t>
  </si>
  <si>
    <t>26451.2</t>
  </si>
  <si>
    <t>26451.3</t>
  </si>
  <si>
    <t>26451.4</t>
  </si>
  <si>
    <t>26451.5</t>
  </si>
  <si>
    <t>26451.6</t>
  </si>
  <si>
    <t>26441.2</t>
  </si>
  <si>
    <t>26441.3</t>
  </si>
  <si>
    <t>26441.4</t>
  </si>
  <si>
    <t>26441.5</t>
  </si>
  <si>
    <t>26441.6</t>
  </si>
  <si>
    <t>26441.7</t>
  </si>
  <si>
    <t>26441.8</t>
  </si>
  <si>
    <t>26441.9</t>
  </si>
  <si>
    <t>26441.10</t>
  </si>
  <si>
    <t>26441.11</t>
  </si>
  <si>
    <t>26441.12</t>
  </si>
  <si>
    <t>26441.13</t>
  </si>
  <si>
    <t>26441.14</t>
  </si>
  <si>
    <t>Финансовое обеспечение расхо-дов, связанных с оплатой от-пусков и выплатой компенсации за неиспользованные отпуска медицинским и иным работни-кам, которым в 2020 году предоставлялись выплаты сти-мулирующего характера за вы-полнение особо важных работ, особые условия труда и допол-нительную нагрузку, в том чис-ле на компенсацию ранее про-изведённых субъектами Россий-ской Федерации расходов на указанные цели, за счёт средств резервного фонда Правитель-ства Российской Федерации</t>
  </si>
  <si>
    <t>Доходы от операционной аренды</t>
  </si>
  <si>
    <t>Увеличение стоимости строительных материалов</t>
  </si>
  <si>
    <t>46 0704 0000000000 244 223</t>
  </si>
  <si>
    <t>47 0704 0000000000 244 223</t>
  </si>
  <si>
    <t>48 0704 0000000000 244 223</t>
  </si>
  <si>
    <t>49 0704 0000000000 244 223</t>
  </si>
  <si>
    <t>50 0704 0000000000 244 223</t>
  </si>
  <si>
    <t>Расходы на приобретение основных средств (Обновление библиотечного фонда в соответствии с требованиями ФГОС)</t>
  </si>
  <si>
    <t>1.4.3.1</t>
  </si>
  <si>
    <t>Оплата коммунальных услуг</t>
  </si>
  <si>
    <t>Расходы на оплату услуг связи</t>
  </si>
  <si>
    <t xml:space="preserve">0000000000 </t>
  </si>
  <si>
    <t>Все источники, итоговые показатели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</si>
  <si>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</si>
  <si>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</si>
  <si>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</si>
  <si>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2023г. второй год планового периода</t>
  </si>
  <si>
    <t>Расходы на приобретение горючесмазочных материалов</t>
  </si>
  <si>
    <t>0000000000</t>
  </si>
</sst>
</file>

<file path=xl/styles.xml><?xml version="1.0" encoding="utf-8"?>
<styleSheet xmlns="http://schemas.openxmlformats.org/spreadsheetml/2006/main">
  <numFmts count="4">
    <numFmt numFmtId="164" formatCode="00000000"/>
    <numFmt numFmtId="165" formatCode="000"/>
    <numFmt numFmtId="166" formatCode="0000"/>
    <numFmt numFmtId="167" formatCode="dd/mm/yy"/>
  </numFmts>
  <fonts count="10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6" fillId="0" borderId="0" xfId="0" applyFont="1" applyFill="1"/>
    <xf numFmtId="0" fontId="7" fillId="0" borderId="0" xfId="0" applyFont="1" applyFill="1"/>
    <xf numFmtId="4" fontId="6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/>
    <xf numFmtId="0" fontId="1" fillId="0" borderId="0" xfId="0" applyFont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6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1" fillId="0" borderId="0" xfId="0" applyFont="1" applyFill="1" applyBorder="1"/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238124</xdr:rowOff>
    </xdr:from>
    <xdr:to>
      <xdr:col>10</xdr:col>
      <xdr:colOff>495303</xdr:colOff>
      <xdr:row>40</xdr:row>
      <xdr:rowOff>95884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128521" y="-1890397"/>
          <a:ext cx="9582785" cy="13839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59</xdr:row>
      <xdr:rowOff>3</xdr:rowOff>
    </xdr:from>
    <xdr:to>
      <xdr:col>10</xdr:col>
      <xdr:colOff>38101</xdr:colOff>
      <xdr:row>108</xdr:row>
      <xdr:rowOff>195580</xdr:rowOff>
    </xdr:to>
    <xdr:pic>
      <xdr:nvPicPr>
        <xdr:cNvPr id="2" name="Picture 2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-454975" y="19895504"/>
          <a:ext cx="10692127" cy="978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"/>
  <sheetViews>
    <sheetView topLeftCell="A7" workbookViewId="0">
      <selection activeCell="A2" sqref="A2"/>
    </sheetView>
  </sheetViews>
  <sheetFormatPr defaultColWidth="11.5703125" defaultRowHeight="18.75"/>
  <cols>
    <col min="1" max="1" width="66.5703125" style="1" customWidth="1"/>
    <col min="2" max="2" width="26.42578125" style="1" customWidth="1"/>
    <col min="3" max="3" width="23.5703125" style="1" customWidth="1"/>
    <col min="4" max="4" width="14.140625" style="1" customWidth="1"/>
    <col min="5" max="64" width="11.5703125" style="1"/>
  </cols>
  <sheetData>
    <row r="1" spans="1:64">
      <c r="A1" s="42"/>
      <c r="B1" s="45"/>
      <c r="C1" s="45"/>
      <c r="D1" s="45"/>
      <c r="F1" s="50"/>
      <c r="G1" s="2"/>
    </row>
    <row r="2" spans="1:64">
      <c r="A2" s="42"/>
      <c r="B2" s="43"/>
      <c r="C2" s="43"/>
      <c r="D2" s="43"/>
      <c r="F2" s="50"/>
      <c r="G2" s="2"/>
    </row>
    <row r="3" spans="1:64">
      <c r="A3" s="42"/>
      <c r="B3" s="45"/>
      <c r="C3" s="45"/>
      <c r="D3" s="45"/>
      <c r="F3" s="50"/>
      <c r="G3" s="2"/>
    </row>
    <row r="4" spans="1:64" ht="12.75">
      <c r="A4" s="42"/>
      <c r="B4" s="44"/>
      <c r="C4" s="44"/>
      <c r="D4" s="44"/>
      <c r="E4" s="2"/>
      <c r="F4" s="5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1.5" customHeight="1">
      <c r="A5" s="42"/>
      <c r="B5" s="45"/>
      <c r="C5" s="45"/>
      <c r="D5" s="45"/>
      <c r="F5" s="50"/>
      <c r="G5" s="2"/>
    </row>
    <row r="6" spans="1:64" ht="12.75">
      <c r="A6" s="42"/>
      <c r="B6" s="44"/>
      <c r="C6" s="44"/>
      <c r="D6" s="44"/>
      <c r="E6" s="2"/>
      <c r="F6" s="5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>
      <c r="A7" s="42"/>
      <c r="B7" s="43"/>
      <c r="C7" s="43"/>
      <c r="D7" s="43"/>
      <c r="F7" s="50"/>
      <c r="G7" s="2"/>
    </row>
    <row r="8" spans="1:64">
      <c r="A8" s="42"/>
      <c r="B8" s="43"/>
      <c r="C8" s="45"/>
      <c r="D8" s="45"/>
      <c r="F8" s="50"/>
      <c r="G8" s="2"/>
    </row>
    <row r="9" spans="1:64" ht="12.75">
      <c r="A9" s="42"/>
      <c r="B9" s="44"/>
      <c r="C9" s="44"/>
      <c r="D9" s="44"/>
      <c r="E9" s="50"/>
      <c r="F9" s="5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>
      <c r="A10" s="42"/>
      <c r="B10" s="43"/>
      <c r="C10" s="43"/>
      <c r="D10" s="43"/>
      <c r="F10" s="50"/>
      <c r="G10" s="2"/>
    </row>
    <row r="11" spans="1:64">
      <c r="A11" s="42"/>
      <c r="B11" s="49"/>
      <c r="C11" s="49"/>
      <c r="D11" s="49"/>
      <c r="F11" s="50"/>
      <c r="G11" s="2"/>
    </row>
    <row r="12" spans="1:64">
      <c r="A12" s="43"/>
      <c r="B12" s="43"/>
      <c r="C12" s="43"/>
      <c r="D12" s="43"/>
    </row>
    <row r="13" spans="1:64">
      <c r="A13" s="43"/>
      <c r="B13" s="43"/>
      <c r="C13" s="43"/>
      <c r="D13" s="43"/>
    </row>
    <row r="14" spans="1:64" ht="17.45" customHeight="1">
      <c r="A14" s="45"/>
      <c r="B14" s="45"/>
      <c r="C14" s="45"/>
      <c r="D14" s="45"/>
    </row>
    <row r="15" spans="1:64">
      <c r="A15" s="43"/>
      <c r="B15" s="43"/>
      <c r="C15" s="43"/>
      <c r="D15" s="45"/>
    </row>
    <row r="16" spans="1:64">
      <c r="A16" s="45"/>
      <c r="B16" s="45"/>
      <c r="C16" s="51"/>
      <c r="D16" s="45"/>
    </row>
    <row r="17" spans="1:4" ht="17.45" customHeight="1">
      <c r="A17" s="43"/>
      <c r="B17" s="43"/>
      <c r="C17" s="51"/>
      <c r="D17" s="46"/>
    </row>
    <row r="18" spans="1:4">
      <c r="A18" s="43"/>
      <c r="B18" s="43"/>
      <c r="C18" s="51"/>
      <c r="D18" s="47"/>
    </row>
    <row r="19" spans="1:4" ht="44.25" customHeight="1">
      <c r="A19" s="43"/>
      <c r="B19" s="43"/>
      <c r="C19" s="51"/>
      <c r="D19" s="48"/>
    </row>
    <row r="20" spans="1:4">
      <c r="A20" s="43"/>
      <c r="B20" s="43"/>
      <c r="C20" s="51"/>
      <c r="D20" s="45"/>
    </row>
    <row r="21" spans="1:4">
      <c r="A21" s="43"/>
      <c r="B21" s="43"/>
      <c r="C21" s="51"/>
      <c r="D21" s="45"/>
    </row>
    <row r="22" spans="1:4" ht="17.45" customHeight="1">
      <c r="A22" s="43"/>
      <c r="B22" s="43"/>
      <c r="C22" s="51"/>
      <c r="D22" s="45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  <row r="26" spans="1:4">
      <c r="A26" s="43"/>
      <c r="B26" s="43"/>
      <c r="C26" s="43"/>
      <c r="D26" s="43"/>
    </row>
  </sheetData>
  <pageMargins left="0.78749999999999998" right="0.78749999999999998" top="0.78749999999999998" bottom="0.39374999999999999" header="0.51180555555555496" footer="0.51180555555555496"/>
  <pageSetup paperSize="9" orientation="landscape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2"/>
  <sheetViews>
    <sheetView topLeftCell="A62" workbookViewId="0">
      <selection activeCell="F69" sqref="F69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8">
      <c r="A1" s="74" t="s">
        <v>0</v>
      </c>
      <c r="B1" s="74"/>
      <c r="C1" s="74"/>
      <c r="D1" s="74"/>
      <c r="E1" s="74"/>
      <c r="F1" s="74"/>
      <c r="G1" s="74"/>
      <c r="H1" s="74"/>
    </row>
    <row r="2" spans="1:8">
      <c r="A2" s="19"/>
    </row>
    <row r="3" spans="1:8">
      <c r="A3" s="74" t="s">
        <v>1</v>
      </c>
      <c r="B3" s="74"/>
      <c r="C3" s="74"/>
      <c r="D3" s="74"/>
      <c r="E3" s="74"/>
      <c r="F3" s="74"/>
      <c r="G3" s="74"/>
      <c r="H3" s="74"/>
    </row>
    <row r="5" spans="1:8" ht="15.2" customHeight="1">
      <c r="A5" s="75" t="s">
        <v>2</v>
      </c>
      <c r="B5" s="75" t="s">
        <v>3</v>
      </c>
      <c r="C5" s="75" t="s">
        <v>4</v>
      </c>
      <c r="D5" s="75" t="s">
        <v>5</v>
      </c>
      <c r="E5" s="75" t="s">
        <v>6</v>
      </c>
      <c r="F5" s="75"/>
      <c r="G5" s="75"/>
      <c r="H5" s="75"/>
    </row>
    <row r="6" spans="1:8" ht="63">
      <c r="A6" s="75"/>
      <c r="B6" s="75"/>
      <c r="C6" s="75"/>
      <c r="D6" s="75"/>
      <c r="E6" s="39" t="s">
        <v>183</v>
      </c>
      <c r="F6" s="39" t="s">
        <v>184</v>
      </c>
      <c r="G6" s="39" t="s">
        <v>185</v>
      </c>
      <c r="H6" s="20" t="s">
        <v>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1.5">
      <c r="A8" s="13" t="s">
        <v>8</v>
      </c>
      <c r="B8" s="14">
        <v>1</v>
      </c>
      <c r="C8" s="12" t="s">
        <v>9</v>
      </c>
      <c r="D8" s="12" t="s">
        <v>9</v>
      </c>
      <c r="E8" s="15"/>
      <c r="F8" s="15"/>
      <c r="G8" s="15"/>
      <c r="H8" s="15"/>
    </row>
    <row r="9" spans="1:8" ht="31.5">
      <c r="A9" s="13" t="s">
        <v>10</v>
      </c>
      <c r="B9" s="14">
        <v>2</v>
      </c>
      <c r="C9" s="12" t="s">
        <v>9</v>
      </c>
      <c r="D9" s="12" t="s">
        <v>9</v>
      </c>
      <c r="E9" s="15">
        <f>E8+E10-E37+E87-E91</f>
        <v>0</v>
      </c>
      <c r="F9" s="15">
        <f>F8+F10-F37+F87-F91</f>
        <v>0</v>
      </c>
      <c r="G9" s="15">
        <f>G8+G10-G37+G87-G91</f>
        <v>7.4505805969238281E-9</v>
      </c>
      <c r="H9" s="15">
        <f>H8+H10-H37</f>
        <v>0</v>
      </c>
    </row>
    <row r="10" spans="1:8">
      <c r="A10" s="13" t="s">
        <v>11</v>
      </c>
      <c r="B10" s="14">
        <v>1000</v>
      </c>
      <c r="C10" s="12"/>
      <c r="D10" s="12"/>
      <c r="E10" s="15">
        <f>E11+E14+E18+E21+E28+E32+E35</f>
        <v>41733609.329999998</v>
      </c>
      <c r="F10" s="15">
        <f>F11+F14+F18+F21+F28+F32+F35</f>
        <v>48048931.829999998</v>
      </c>
      <c r="G10" s="15">
        <f>G11+G14+G18+G21+G28+G32+G35</f>
        <v>54905627.340000004</v>
      </c>
      <c r="H10" s="15">
        <f>H11+H14+H18+H21+H28+H32+H35</f>
        <v>0</v>
      </c>
    </row>
    <row r="11" spans="1:8" ht="30.75" customHeight="1">
      <c r="A11" s="13" t="s">
        <v>12</v>
      </c>
      <c r="B11" s="14">
        <v>1100</v>
      </c>
      <c r="C11" s="12">
        <v>120</v>
      </c>
      <c r="D11" s="12"/>
      <c r="E11" s="15">
        <f>SUM(E12:E13)</f>
        <v>0</v>
      </c>
      <c r="F11" s="15">
        <f>SUM(F12:F13)</f>
        <v>0</v>
      </c>
      <c r="G11" s="15">
        <f>SUM(G12:G13)</f>
        <v>0</v>
      </c>
      <c r="H11" s="15">
        <f>SUM(H12:H13)</f>
        <v>0</v>
      </c>
    </row>
    <row r="12" spans="1:8" hidden="1">
      <c r="A12" s="13"/>
      <c r="B12" s="14">
        <v>1110</v>
      </c>
      <c r="C12" s="12"/>
      <c r="D12" s="12"/>
      <c r="E12" s="15"/>
      <c r="F12" s="15"/>
      <c r="G12" s="15"/>
      <c r="H12" s="15"/>
    </row>
    <row r="13" spans="1:8" hidden="1">
      <c r="A13" s="13"/>
      <c r="B13" s="14">
        <v>1120</v>
      </c>
      <c r="C13" s="12"/>
      <c r="D13" s="12"/>
      <c r="E13" s="15"/>
      <c r="F13" s="15"/>
      <c r="G13" s="15"/>
      <c r="H13" s="15"/>
    </row>
    <row r="14" spans="1:8" ht="47.25">
      <c r="A14" s="13" t="s">
        <v>13</v>
      </c>
      <c r="B14" s="14">
        <v>1200</v>
      </c>
      <c r="C14" s="12">
        <v>130</v>
      </c>
      <c r="D14" s="12"/>
      <c r="E14" s="15">
        <f>SUM(E15:E16)</f>
        <v>41733609.329999998</v>
      </c>
      <c r="F14" s="15">
        <f>SUM(F15:F16)</f>
        <v>48048931.829999998</v>
      </c>
      <c r="G14" s="15">
        <f>SUM(G15:G16)</f>
        <v>54905627.340000004</v>
      </c>
      <c r="H14" s="15">
        <f>SUM(H15:H16)</f>
        <v>0</v>
      </c>
    </row>
    <row r="15" spans="1:8" ht="77.25" customHeight="1">
      <c r="A15" s="13" t="s">
        <v>14</v>
      </c>
      <c r="B15" s="14">
        <v>1210</v>
      </c>
      <c r="C15" s="12">
        <v>130</v>
      </c>
      <c r="D15" s="12"/>
      <c r="E15" s="15">
        <v>41733609.329999998</v>
      </c>
      <c r="F15" s="15">
        <v>48048931.829999998</v>
      </c>
      <c r="G15" s="15">
        <v>54905627.340000004</v>
      </c>
      <c r="H15" s="15"/>
    </row>
    <row r="16" spans="1:8" ht="18" customHeight="1">
      <c r="A16" s="13" t="s">
        <v>132</v>
      </c>
      <c r="B16" s="14">
        <v>1220</v>
      </c>
      <c r="C16" s="12">
        <v>130</v>
      </c>
      <c r="D16" s="12">
        <v>131</v>
      </c>
      <c r="E16" s="15"/>
      <c r="F16" s="15"/>
      <c r="G16" s="15"/>
      <c r="H16" s="15"/>
    </row>
    <row r="17" spans="1:64" ht="29.25" customHeight="1">
      <c r="A17" s="13" t="s">
        <v>125</v>
      </c>
      <c r="B17" s="14">
        <v>1230</v>
      </c>
      <c r="C17" s="12">
        <v>130</v>
      </c>
      <c r="D17" s="12">
        <v>132</v>
      </c>
      <c r="E17" s="15"/>
      <c r="F17" s="15"/>
      <c r="G17" s="15"/>
      <c r="H17" s="15"/>
    </row>
    <row r="18" spans="1:64" ht="47.25">
      <c r="A18" s="13" t="s">
        <v>15</v>
      </c>
      <c r="B18" s="14">
        <v>1300</v>
      </c>
      <c r="C18" s="12">
        <v>140</v>
      </c>
      <c r="D18" s="12"/>
      <c r="E18" s="15">
        <f>SUM(E19:E20)</f>
        <v>0</v>
      </c>
      <c r="F18" s="15">
        <f>SUM(F19:F20)</f>
        <v>0</v>
      </c>
      <c r="G18" s="15">
        <f>SUM(G19:G20)</f>
        <v>0</v>
      </c>
      <c r="H18" s="15">
        <f>SUM(H19:H20)</f>
        <v>0</v>
      </c>
    </row>
    <row r="19" spans="1:64" s="9" customFormat="1" ht="31.5" customHeight="1">
      <c r="A19" s="13" t="s">
        <v>136</v>
      </c>
      <c r="B19" s="14">
        <v>1310</v>
      </c>
      <c r="C19" s="12">
        <v>140</v>
      </c>
      <c r="D19" s="12">
        <v>145</v>
      </c>
      <c r="E19" s="15"/>
      <c r="F19" s="15"/>
      <c r="G19" s="15"/>
      <c r="H19" s="1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8" hidden="1" customHeight="1">
      <c r="A20" s="13"/>
      <c r="B20" s="14">
        <v>1320</v>
      </c>
      <c r="C20" s="12">
        <v>140</v>
      </c>
      <c r="D20" s="12"/>
      <c r="E20" s="15"/>
      <c r="F20" s="15"/>
      <c r="G20" s="15"/>
      <c r="H20" s="15"/>
    </row>
    <row r="21" spans="1:64" ht="31.5">
      <c r="A21" s="13" t="s">
        <v>16</v>
      </c>
      <c r="B21" s="14">
        <v>1400</v>
      </c>
      <c r="C21" s="12">
        <v>150</v>
      </c>
      <c r="D21" s="12"/>
      <c r="E21" s="15">
        <f>E22+E26</f>
        <v>0</v>
      </c>
      <c r="F21" s="15">
        <f t="shared" ref="F21:H21" si="0">F22+F26</f>
        <v>0</v>
      </c>
      <c r="G21" s="15">
        <f t="shared" si="0"/>
        <v>0</v>
      </c>
      <c r="H21" s="15">
        <f t="shared" si="0"/>
        <v>0</v>
      </c>
    </row>
    <row r="22" spans="1:64">
      <c r="A22" s="13" t="s">
        <v>17</v>
      </c>
      <c r="B22" s="14">
        <v>1410</v>
      </c>
      <c r="C22" s="12">
        <v>150</v>
      </c>
      <c r="D22" s="12"/>
      <c r="E22" s="15">
        <f>SUM(E23:E25)</f>
        <v>0</v>
      </c>
      <c r="F22" s="15">
        <f t="shared" ref="F22:H22" si="1">SUM(F23:F25)</f>
        <v>0</v>
      </c>
      <c r="G22" s="15">
        <f t="shared" si="1"/>
        <v>0</v>
      </c>
      <c r="H22" s="15">
        <f t="shared" si="1"/>
        <v>0</v>
      </c>
    </row>
    <row r="23" spans="1:64" ht="78.75" hidden="1">
      <c r="A23" s="13" t="s">
        <v>138</v>
      </c>
      <c r="B23" s="14">
        <v>1411</v>
      </c>
      <c r="C23" s="12">
        <v>150</v>
      </c>
      <c r="D23" s="12">
        <v>152</v>
      </c>
      <c r="E23" s="15"/>
      <c r="F23" s="15"/>
      <c r="G23" s="15"/>
      <c r="H23" s="15"/>
    </row>
    <row r="24" spans="1:64" ht="157.5" hidden="1">
      <c r="A24" s="13" t="s">
        <v>139</v>
      </c>
      <c r="B24" s="14">
        <v>1412</v>
      </c>
      <c r="C24" s="12">
        <v>150</v>
      </c>
      <c r="D24" s="12">
        <v>152</v>
      </c>
      <c r="E24" s="15"/>
      <c r="F24" s="15"/>
      <c r="G24" s="15"/>
      <c r="H24" s="15"/>
    </row>
    <row r="25" spans="1:64" ht="126" hidden="1">
      <c r="A25" s="13" t="s">
        <v>140</v>
      </c>
      <c r="B25" s="14">
        <v>1413</v>
      </c>
      <c r="C25" s="12">
        <v>150</v>
      </c>
      <c r="D25" s="12">
        <v>152</v>
      </c>
      <c r="E25" s="15"/>
      <c r="F25" s="15"/>
      <c r="G25" s="15"/>
      <c r="H25" s="15"/>
    </row>
    <row r="26" spans="1:64" ht="31.5">
      <c r="A26" s="13" t="s">
        <v>18</v>
      </c>
      <c r="B26" s="14">
        <v>1420</v>
      </c>
      <c r="C26" s="12">
        <v>150</v>
      </c>
      <c r="D26" s="12"/>
      <c r="E26" s="15"/>
      <c r="F26" s="15"/>
      <c r="G26" s="15"/>
      <c r="H26" s="15"/>
    </row>
    <row r="27" spans="1:64" s="9" customFormat="1" hidden="1">
      <c r="A27" s="13"/>
      <c r="B27" s="14">
        <v>1430</v>
      </c>
      <c r="C27" s="12">
        <v>150</v>
      </c>
      <c r="D27" s="12"/>
      <c r="E27" s="15"/>
      <c r="F27" s="15"/>
      <c r="G27" s="15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>
      <c r="A28" s="13" t="s">
        <v>19</v>
      </c>
      <c r="B28" s="14">
        <v>1500</v>
      </c>
      <c r="C28" s="12">
        <v>180</v>
      </c>
      <c r="D28" s="12"/>
      <c r="E28" s="15">
        <f>SUM(E29:E31)</f>
        <v>0</v>
      </c>
      <c r="F28" s="15">
        <f>SUM(F29:F31)</f>
        <v>0</v>
      </c>
      <c r="G28" s="15">
        <f>SUM(G29:G31)</f>
        <v>0</v>
      </c>
      <c r="H28" s="15">
        <f>SUM(H29:H31)</f>
        <v>0</v>
      </c>
    </row>
    <row r="29" spans="1:64" s="9" customFormat="1" hidden="1">
      <c r="A29" s="13"/>
      <c r="B29" s="14">
        <v>1510</v>
      </c>
      <c r="C29" s="12">
        <v>180</v>
      </c>
      <c r="D29" s="12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31.5">
      <c r="A30" s="13" t="s">
        <v>18</v>
      </c>
      <c r="B30" s="14">
        <v>1520</v>
      </c>
      <c r="C30" s="12">
        <v>180</v>
      </c>
      <c r="D30" s="12"/>
      <c r="E30" s="15"/>
      <c r="F30" s="15"/>
      <c r="G30" s="15"/>
      <c r="H30" s="15"/>
    </row>
    <row r="31" spans="1:64" s="9" customFormat="1" hidden="1">
      <c r="A31" s="13"/>
      <c r="B31" s="14">
        <v>1530</v>
      </c>
      <c r="C31" s="12">
        <v>180</v>
      </c>
      <c r="D31" s="12"/>
      <c r="E31" s="15"/>
      <c r="F31" s="15"/>
      <c r="G31" s="15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31.5">
      <c r="A32" s="13" t="s">
        <v>20</v>
      </c>
      <c r="B32" s="14">
        <v>1900</v>
      </c>
      <c r="C32" s="12"/>
      <c r="D32" s="12"/>
      <c r="E32" s="15">
        <f>SUM(E33:E34)</f>
        <v>0</v>
      </c>
      <c r="F32" s="15">
        <f>SUM(F33:F34)</f>
        <v>0</v>
      </c>
      <c r="G32" s="15">
        <f>SUM(G33:G34)</f>
        <v>0</v>
      </c>
      <c r="H32" s="15">
        <f>SUM(H33:H34)</f>
        <v>0</v>
      </c>
    </row>
    <row r="33" spans="1:8" hidden="1">
      <c r="A33" s="13"/>
      <c r="B33" s="14">
        <v>1910</v>
      </c>
      <c r="C33" s="12"/>
      <c r="D33" s="12"/>
      <c r="E33" s="15"/>
      <c r="F33" s="15"/>
      <c r="G33" s="15"/>
      <c r="H33" s="15"/>
    </row>
    <row r="34" spans="1:8" hidden="1">
      <c r="A34" s="13"/>
      <c r="B34" s="14">
        <v>1920</v>
      </c>
      <c r="C34" s="12"/>
      <c r="D34" s="12"/>
      <c r="E34" s="15"/>
      <c r="F34" s="15"/>
      <c r="G34" s="15"/>
      <c r="H34" s="15"/>
    </row>
    <row r="35" spans="1:8">
      <c r="A35" s="13" t="s">
        <v>21</v>
      </c>
      <c r="B35" s="14">
        <v>1980</v>
      </c>
      <c r="C35" s="12" t="s">
        <v>9</v>
      </c>
      <c r="D35" s="12"/>
      <c r="E35" s="15"/>
      <c r="F35" s="15"/>
      <c r="G35" s="15"/>
      <c r="H35" s="15"/>
    </row>
    <row r="36" spans="1:8" ht="63">
      <c r="A36" s="13" t="s">
        <v>22</v>
      </c>
      <c r="B36" s="14">
        <v>1981</v>
      </c>
      <c r="C36" s="12">
        <v>510</v>
      </c>
      <c r="D36" s="12"/>
      <c r="E36" s="15"/>
      <c r="F36" s="15"/>
      <c r="G36" s="15"/>
      <c r="H36" s="21" t="s">
        <v>9</v>
      </c>
    </row>
    <row r="37" spans="1:8">
      <c r="A37" s="13" t="s">
        <v>23</v>
      </c>
      <c r="B37" s="14">
        <v>2000</v>
      </c>
      <c r="C37" s="12" t="s">
        <v>9</v>
      </c>
      <c r="D37" s="12"/>
      <c r="E37" s="15">
        <f>E38+E47+E54+E60+E65+E67</f>
        <v>41733609.329999998</v>
      </c>
      <c r="F37" s="15">
        <f>F38+F47+F54+F60+F65+F67</f>
        <v>48048931.829999998</v>
      </c>
      <c r="G37" s="15">
        <f>G38+G47+G54+G60+G65+G67</f>
        <v>54905627.339999996</v>
      </c>
      <c r="H37" s="15">
        <f>H67</f>
        <v>0</v>
      </c>
    </row>
    <row r="38" spans="1:8">
      <c r="A38" s="13" t="s">
        <v>24</v>
      </c>
      <c r="B38" s="14">
        <v>2100</v>
      </c>
      <c r="C38" s="12" t="s">
        <v>9</v>
      </c>
      <c r="D38" s="12"/>
      <c r="E38" s="15">
        <f>SUM(E39:E44)</f>
        <v>37008149.149999999</v>
      </c>
      <c r="F38" s="15">
        <f>SUM(F39:F44)</f>
        <v>43262738.409999996</v>
      </c>
      <c r="G38" s="15">
        <f>SUM(G39:G44)</f>
        <v>50041383.369999997</v>
      </c>
      <c r="H38" s="21" t="s">
        <v>9</v>
      </c>
    </row>
    <row r="39" spans="1:8">
      <c r="A39" s="13" t="s">
        <v>25</v>
      </c>
      <c r="B39" s="14">
        <v>2110</v>
      </c>
      <c r="C39" s="12">
        <v>111</v>
      </c>
      <c r="D39" s="12">
        <v>211</v>
      </c>
      <c r="E39" s="15">
        <v>28044559.18</v>
      </c>
      <c r="F39" s="15">
        <v>32444282.07</v>
      </c>
      <c r="G39" s="15">
        <v>37194950.079999998</v>
      </c>
      <c r="H39" s="21" t="s">
        <v>9</v>
      </c>
    </row>
    <row r="40" spans="1:8" ht="126">
      <c r="A40" s="13" t="s">
        <v>133</v>
      </c>
      <c r="B40" s="14">
        <v>2111</v>
      </c>
      <c r="C40" s="12">
        <v>111</v>
      </c>
      <c r="D40" s="12">
        <v>266</v>
      </c>
      <c r="E40" s="15">
        <v>100000</v>
      </c>
      <c r="F40" s="15">
        <v>100000</v>
      </c>
      <c r="G40" s="15">
        <v>100000</v>
      </c>
      <c r="H40" s="21"/>
    </row>
    <row r="41" spans="1:8" ht="31.5">
      <c r="A41" s="13" t="s">
        <v>26</v>
      </c>
      <c r="B41" s="14">
        <v>2120</v>
      </c>
      <c r="C41" s="12">
        <v>112</v>
      </c>
      <c r="D41" s="12">
        <v>214</v>
      </c>
      <c r="E41" s="15"/>
      <c r="F41" s="15"/>
      <c r="G41" s="15"/>
      <c r="H41" s="21" t="s">
        <v>9</v>
      </c>
    </row>
    <row r="42" spans="1:8" ht="47.25">
      <c r="A42" s="13" t="s">
        <v>134</v>
      </c>
      <c r="B42" s="14">
        <v>2121</v>
      </c>
      <c r="C42" s="12">
        <v>112</v>
      </c>
      <c r="D42" s="12">
        <v>266</v>
      </c>
      <c r="E42" s="15"/>
      <c r="F42" s="15"/>
      <c r="G42" s="15"/>
      <c r="H42" s="21"/>
    </row>
    <row r="43" spans="1:8" ht="63">
      <c r="A43" s="13" t="s">
        <v>27</v>
      </c>
      <c r="B43" s="14">
        <v>2130</v>
      </c>
      <c r="C43" s="12">
        <v>113</v>
      </c>
      <c r="D43" s="12"/>
      <c r="E43" s="15"/>
      <c r="F43" s="15"/>
      <c r="G43" s="15"/>
      <c r="H43" s="21" t="s">
        <v>9</v>
      </c>
    </row>
    <row r="44" spans="1:8" ht="94.5">
      <c r="A44" s="13" t="s">
        <v>28</v>
      </c>
      <c r="B44" s="14">
        <v>2140</v>
      </c>
      <c r="C44" s="12">
        <v>119</v>
      </c>
      <c r="D44" s="12">
        <v>213</v>
      </c>
      <c r="E44" s="15">
        <f>SUM(E45:E46)</f>
        <v>8863589.9700000007</v>
      </c>
      <c r="F44" s="15">
        <f>SUM(F45:F46)</f>
        <v>10718456.34</v>
      </c>
      <c r="G44" s="15">
        <f>SUM(G45:G46)</f>
        <v>12746433.289999999</v>
      </c>
      <c r="H44" s="21" t="s">
        <v>9</v>
      </c>
    </row>
    <row r="45" spans="1:8">
      <c r="A45" s="13" t="s">
        <v>29</v>
      </c>
      <c r="B45" s="14">
        <v>2141</v>
      </c>
      <c r="C45" s="12">
        <v>119</v>
      </c>
      <c r="D45" s="12">
        <v>213</v>
      </c>
      <c r="E45" s="15">
        <v>8863589.9700000007</v>
      </c>
      <c r="F45" s="15">
        <v>10718456.34</v>
      </c>
      <c r="G45" s="15">
        <v>12746433.289999999</v>
      </c>
      <c r="H45" s="21" t="s">
        <v>9</v>
      </c>
    </row>
    <row r="46" spans="1:8">
      <c r="A46" s="13" t="s">
        <v>30</v>
      </c>
      <c r="B46" s="14">
        <v>2142</v>
      </c>
      <c r="C46" s="12">
        <v>119</v>
      </c>
      <c r="D46" s="12"/>
      <c r="E46" s="15"/>
      <c r="F46" s="15"/>
      <c r="G46" s="15"/>
      <c r="H46" s="21" t="s">
        <v>9</v>
      </c>
    </row>
    <row r="47" spans="1:8" ht="31.5">
      <c r="A47" s="13" t="s">
        <v>31</v>
      </c>
      <c r="B47" s="14">
        <v>2200</v>
      </c>
      <c r="C47" s="12">
        <v>300</v>
      </c>
      <c r="D47" s="12"/>
      <c r="E47" s="15">
        <f>E48+E51+E52+E53</f>
        <v>0</v>
      </c>
      <c r="F47" s="15">
        <f>F48+F51+F52+F53</f>
        <v>0</v>
      </c>
      <c r="G47" s="15">
        <f>G48+G51+G52+G53</f>
        <v>0</v>
      </c>
      <c r="H47" s="21" t="s">
        <v>9</v>
      </c>
    </row>
    <row r="48" spans="1:8" ht="47.25">
      <c r="A48" s="13" t="s">
        <v>32</v>
      </c>
      <c r="B48" s="14">
        <v>2210</v>
      </c>
      <c r="C48" s="12">
        <v>320</v>
      </c>
      <c r="D48" s="12"/>
      <c r="E48" s="15"/>
      <c r="F48" s="15"/>
      <c r="G48" s="15"/>
      <c r="H48" s="21" t="s">
        <v>9</v>
      </c>
    </row>
    <row r="49" spans="1:8" ht="63">
      <c r="A49" s="13" t="s">
        <v>33</v>
      </c>
      <c r="B49" s="14">
        <v>2211</v>
      </c>
      <c r="C49" s="12">
        <v>321</v>
      </c>
      <c r="D49" s="12"/>
      <c r="E49" s="15"/>
      <c r="F49" s="15"/>
      <c r="G49" s="15"/>
      <c r="H49" s="21" t="s">
        <v>9</v>
      </c>
    </row>
    <row r="50" spans="1:8" ht="47.25">
      <c r="A50" s="13" t="s">
        <v>34</v>
      </c>
      <c r="B50" s="14">
        <v>2212</v>
      </c>
      <c r="C50" s="12">
        <v>323</v>
      </c>
      <c r="D50" s="12"/>
      <c r="E50" s="15"/>
      <c r="F50" s="15"/>
      <c r="G50" s="15"/>
      <c r="H50" s="21" t="s">
        <v>9</v>
      </c>
    </row>
    <row r="51" spans="1:8" ht="63">
      <c r="A51" s="13" t="s">
        <v>35</v>
      </c>
      <c r="B51" s="14">
        <v>2220</v>
      </c>
      <c r="C51" s="12">
        <v>340</v>
      </c>
      <c r="D51" s="12"/>
      <c r="E51" s="15"/>
      <c r="F51" s="15"/>
      <c r="G51" s="15"/>
      <c r="H51" s="21" t="s">
        <v>9</v>
      </c>
    </row>
    <row r="52" spans="1:8" ht="110.25">
      <c r="A52" s="13" t="s">
        <v>36</v>
      </c>
      <c r="B52" s="14">
        <v>2230</v>
      </c>
      <c r="C52" s="12">
        <v>350</v>
      </c>
      <c r="D52" s="12"/>
      <c r="E52" s="15"/>
      <c r="F52" s="15"/>
      <c r="G52" s="15"/>
      <c r="H52" s="21" t="s">
        <v>9</v>
      </c>
    </row>
    <row r="53" spans="1:8">
      <c r="A53" s="13" t="s">
        <v>37</v>
      </c>
      <c r="B53" s="14">
        <v>2240</v>
      </c>
      <c r="C53" s="12">
        <v>360</v>
      </c>
      <c r="D53" s="12"/>
      <c r="E53" s="15"/>
      <c r="F53" s="15"/>
      <c r="G53" s="15"/>
      <c r="H53" s="21" t="s">
        <v>9</v>
      </c>
    </row>
    <row r="54" spans="1:8" ht="31.5">
      <c r="A54" s="13" t="s">
        <v>38</v>
      </c>
      <c r="B54" s="14">
        <v>2300</v>
      </c>
      <c r="C54" s="12">
        <v>850</v>
      </c>
      <c r="D54" s="12">
        <v>290</v>
      </c>
      <c r="E54" s="15">
        <f>SUM(E55:E59)</f>
        <v>734000</v>
      </c>
      <c r="F54" s="15">
        <f>SUM(F55:F59)</f>
        <v>734000</v>
      </c>
      <c r="G54" s="15">
        <f t="shared" ref="G54" si="2">SUM(G55:G59)</f>
        <v>734000</v>
      </c>
      <c r="H54" s="21" t="s">
        <v>9</v>
      </c>
    </row>
    <row r="55" spans="1:8" ht="31.5">
      <c r="A55" s="13" t="s">
        <v>39</v>
      </c>
      <c r="B55" s="14">
        <v>2310</v>
      </c>
      <c r="C55" s="12">
        <v>851</v>
      </c>
      <c r="D55" s="12">
        <v>291</v>
      </c>
      <c r="E55" s="15">
        <v>734000</v>
      </c>
      <c r="F55" s="15">
        <v>734000</v>
      </c>
      <c r="G55" s="15">
        <v>734000</v>
      </c>
      <c r="H55" s="21" t="s">
        <v>9</v>
      </c>
    </row>
    <row r="56" spans="1:8">
      <c r="A56" s="13" t="s">
        <v>135</v>
      </c>
      <c r="B56" s="14">
        <v>2320</v>
      </c>
      <c r="C56" s="12">
        <v>852</v>
      </c>
      <c r="D56" s="12">
        <v>291</v>
      </c>
      <c r="E56" s="15"/>
      <c r="F56" s="15"/>
      <c r="G56" s="15"/>
      <c r="H56" s="21"/>
    </row>
    <row r="57" spans="1:8" ht="63">
      <c r="A57" s="13" t="s">
        <v>40</v>
      </c>
      <c r="B57" s="14">
        <v>2330</v>
      </c>
      <c r="C57" s="12">
        <v>852</v>
      </c>
      <c r="D57" s="12">
        <v>292</v>
      </c>
      <c r="E57" s="15"/>
      <c r="F57" s="15"/>
      <c r="G57" s="15"/>
      <c r="H57" s="21" t="s">
        <v>9</v>
      </c>
    </row>
    <row r="58" spans="1:8" ht="47.25">
      <c r="A58" s="13" t="s">
        <v>41</v>
      </c>
      <c r="B58" s="14">
        <v>2340</v>
      </c>
      <c r="C58" s="12">
        <v>853</v>
      </c>
      <c r="D58" s="12">
        <v>292</v>
      </c>
      <c r="E58" s="15"/>
      <c r="F58" s="15"/>
      <c r="G58" s="15"/>
      <c r="H58" s="21" t="s">
        <v>9</v>
      </c>
    </row>
    <row r="59" spans="1:8" ht="63">
      <c r="A59" s="13" t="s">
        <v>137</v>
      </c>
      <c r="B59" s="14">
        <v>2350</v>
      </c>
      <c r="C59" s="12">
        <v>853</v>
      </c>
      <c r="D59" s="12">
        <v>293</v>
      </c>
      <c r="E59" s="15"/>
      <c r="F59" s="15"/>
      <c r="G59" s="15"/>
      <c r="H59" s="21"/>
    </row>
    <row r="60" spans="1:8" ht="47.25">
      <c r="A60" s="13" t="s">
        <v>42</v>
      </c>
      <c r="B60" s="14">
        <v>2400</v>
      </c>
      <c r="C60" s="12" t="s">
        <v>9</v>
      </c>
      <c r="D60" s="12"/>
      <c r="E60" s="15">
        <f>SUM(E61:E64)</f>
        <v>0</v>
      </c>
      <c r="F60" s="15">
        <f>SUM(F61:F64)</f>
        <v>0</v>
      </c>
      <c r="G60" s="15">
        <f>SUM(G61:G64)</f>
        <v>0</v>
      </c>
      <c r="H60" s="21" t="s">
        <v>9</v>
      </c>
    </row>
    <row r="61" spans="1:8" ht="31.5">
      <c r="A61" s="13" t="s">
        <v>43</v>
      </c>
      <c r="B61" s="14">
        <v>2410</v>
      </c>
      <c r="C61" s="12">
        <v>613</v>
      </c>
      <c r="D61" s="12"/>
      <c r="E61" s="15"/>
      <c r="F61" s="15"/>
      <c r="G61" s="15"/>
      <c r="H61" s="21" t="s">
        <v>9</v>
      </c>
    </row>
    <row r="62" spans="1:8" ht="31.5">
      <c r="A62" s="13" t="s">
        <v>44</v>
      </c>
      <c r="B62" s="14">
        <v>2420</v>
      </c>
      <c r="C62" s="12">
        <v>623</v>
      </c>
      <c r="D62" s="12"/>
      <c r="E62" s="15"/>
      <c r="F62" s="15"/>
      <c r="G62" s="15"/>
      <c r="H62" s="21" t="s">
        <v>9</v>
      </c>
    </row>
    <row r="63" spans="1:8" ht="63">
      <c r="A63" s="13" t="s">
        <v>45</v>
      </c>
      <c r="B63" s="14">
        <v>2430</v>
      </c>
      <c r="C63" s="12">
        <v>634</v>
      </c>
      <c r="D63" s="12"/>
      <c r="E63" s="15"/>
      <c r="F63" s="15"/>
      <c r="G63" s="15"/>
      <c r="H63" s="21" t="s">
        <v>9</v>
      </c>
    </row>
    <row r="64" spans="1:8" ht="31.5">
      <c r="A64" s="13" t="s">
        <v>46</v>
      </c>
      <c r="B64" s="14">
        <v>2440</v>
      </c>
      <c r="C64" s="12">
        <v>810</v>
      </c>
      <c r="D64" s="12"/>
      <c r="E64" s="15"/>
      <c r="F64" s="15"/>
      <c r="G64" s="15"/>
      <c r="H64" s="21" t="s">
        <v>9</v>
      </c>
    </row>
    <row r="65" spans="1:8" ht="31.5">
      <c r="A65" s="13" t="s">
        <v>47</v>
      </c>
      <c r="B65" s="14">
        <v>2500</v>
      </c>
      <c r="C65" s="12" t="s">
        <v>9</v>
      </c>
      <c r="D65" s="12"/>
      <c r="E65" s="15"/>
      <c r="F65" s="15"/>
      <c r="G65" s="15"/>
      <c r="H65" s="21" t="s">
        <v>9</v>
      </c>
    </row>
    <row r="66" spans="1:8" ht="78.75">
      <c r="A66" s="13" t="s">
        <v>48</v>
      </c>
      <c r="B66" s="14">
        <v>2520</v>
      </c>
      <c r="C66" s="12">
        <v>831</v>
      </c>
      <c r="D66" s="12"/>
      <c r="E66" s="15"/>
      <c r="F66" s="15"/>
      <c r="G66" s="15"/>
      <c r="H66" s="21" t="s">
        <v>9</v>
      </c>
    </row>
    <row r="67" spans="1:8" ht="31.5">
      <c r="A67" s="13" t="s">
        <v>49</v>
      </c>
      <c r="B67" s="14">
        <v>2600</v>
      </c>
      <c r="C67" s="12" t="s">
        <v>9</v>
      </c>
      <c r="D67" s="12"/>
      <c r="E67" s="15">
        <f>E68+E69+E84</f>
        <v>3991460.18</v>
      </c>
      <c r="F67" s="15">
        <f>F68+F69+F84</f>
        <v>4052193.42</v>
      </c>
      <c r="G67" s="15">
        <f>G68+G69+G84</f>
        <v>4130243.97</v>
      </c>
      <c r="H67" s="15">
        <f>H68+H69+H84</f>
        <v>0</v>
      </c>
    </row>
    <row r="68" spans="1:8" ht="47.25">
      <c r="A68" s="13" t="s">
        <v>50</v>
      </c>
      <c r="B68" s="14">
        <v>2630</v>
      </c>
      <c r="C68" s="12">
        <v>243</v>
      </c>
      <c r="D68" s="12"/>
      <c r="E68" s="15"/>
      <c r="F68" s="15"/>
      <c r="G68" s="15"/>
      <c r="H68" s="15"/>
    </row>
    <row r="69" spans="1:8" ht="31.5">
      <c r="A69" s="13" t="s">
        <v>51</v>
      </c>
      <c r="B69" s="14">
        <v>2640</v>
      </c>
      <c r="C69" s="12">
        <v>244</v>
      </c>
      <c r="D69" s="12"/>
      <c r="E69" s="15">
        <f>SUM(E70:E83)</f>
        <v>3991460.18</v>
      </c>
      <c r="F69" s="15">
        <f t="shared" ref="F69:H69" si="3">SUM(F70:F83)</f>
        <v>4052193.42</v>
      </c>
      <c r="G69" s="15">
        <f t="shared" si="3"/>
        <v>4130243.97</v>
      </c>
      <c r="H69" s="15">
        <f t="shared" si="3"/>
        <v>0</v>
      </c>
    </row>
    <row r="70" spans="1:8">
      <c r="A70" s="13" t="s">
        <v>116</v>
      </c>
      <c r="B70" s="14">
        <v>2641</v>
      </c>
      <c r="C70" s="12">
        <v>244</v>
      </c>
      <c r="D70" s="12">
        <v>221</v>
      </c>
      <c r="E70" s="15">
        <v>375200</v>
      </c>
      <c r="F70" s="15">
        <v>375200</v>
      </c>
      <c r="G70" s="15">
        <v>375200</v>
      </c>
      <c r="H70" s="15"/>
    </row>
    <row r="71" spans="1:8" ht="31.5">
      <c r="A71" s="13" t="s">
        <v>117</v>
      </c>
      <c r="B71" s="14">
        <v>2642</v>
      </c>
      <c r="C71" s="12">
        <v>244</v>
      </c>
      <c r="D71" s="12">
        <v>222</v>
      </c>
      <c r="E71" s="15"/>
      <c r="F71" s="15"/>
      <c r="G71" s="15"/>
      <c r="H71" s="15"/>
    </row>
    <row r="72" spans="1:8">
      <c r="A72" s="13" t="s">
        <v>118</v>
      </c>
      <c r="B72" s="14">
        <v>2643</v>
      </c>
      <c r="C72" s="12">
        <v>244</v>
      </c>
      <c r="D72" s="12">
        <v>223</v>
      </c>
      <c r="E72" s="15">
        <v>1943064.5</v>
      </c>
      <c r="F72" s="15">
        <v>1987754.98</v>
      </c>
      <c r="G72" s="15">
        <v>2033473.34</v>
      </c>
      <c r="H72" s="15"/>
    </row>
    <row r="73" spans="1:8" ht="78.75">
      <c r="A73" s="13" t="s">
        <v>126</v>
      </c>
      <c r="B73" s="14">
        <v>2644</v>
      </c>
      <c r="C73" s="12">
        <v>244</v>
      </c>
      <c r="D73" s="12">
        <v>224</v>
      </c>
      <c r="E73" s="15"/>
      <c r="F73" s="15"/>
      <c r="G73" s="15"/>
      <c r="H73" s="15"/>
    </row>
    <row r="74" spans="1:8" ht="31.5">
      <c r="A74" s="13" t="s">
        <v>119</v>
      </c>
      <c r="B74" s="14">
        <v>2645</v>
      </c>
      <c r="C74" s="12">
        <v>244</v>
      </c>
      <c r="D74" s="12">
        <v>225</v>
      </c>
      <c r="E74" s="15"/>
      <c r="F74" s="15"/>
      <c r="G74" s="15"/>
      <c r="H74" s="15"/>
    </row>
    <row r="75" spans="1:8" ht="31.5">
      <c r="A75" s="13" t="s">
        <v>120</v>
      </c>
      <c r="B75" s="14">
        <v>2646</v>
      </c>
      <c r="C75" s="12">
        <v>244</v>
      </c>
      <c r="D75" s="12">
        <v>226</v>
      </c>
      <c r="E75" s="15">
        <v>1023195.68</v>
      </c>
      <c r="F75" s="15">
        <v>1023195.68</v>
      </c>
      <c r="G75" s="15">
        <v>1023195.68</v>
      </c>
      <c r="H75" s="15"/>
    </row>
    <row r="76" spans="1:8">
      <c r="A76" s="13" t="s">
        <v>127</v>
      </c>
      <c r="B76" s="14">
        <v>2647</v>
      </c>
      <c r="C76" s="12">
        <v>244</v>
      </c>
      <c r="D76" s="12">
        <v>227</v>
      </c>
      <c r="E76" s="15"/>
      <c r="F76" s="15"/>
      <c r="G76" s="15"/>
      <c r="H76" s="15"/>
    </row>
    <row r="77" spans="1:8" ht="31.5">
      <c r="A77" s="13" t="s">
        <v>121</v>
      </c>
      <c r="B77" s="14">
        <v>2648</v>
      </c>
      <c r="C77" s="12">
        <v>244</v>
      </c>
      <c r="D77" s="12">
        <v>310</v>
      </c>
      <c r="E77" s="15"/>
      <c r="F77" s="15"/>
      <c r="G77" s="15"/>
      <c r="H77" s="15"/>
    </row>
    <row r="78" spans="1:8" ht="63">
      <c r="A78" s="13" t="s">
        <v>128</v>
      </c>
      <c r="B78" s="14">
        <v>2649</v>
      </c>
      <c r="C78" s="12">
        <v>244</v>
      </c>
      <c r="D78" s="12">
        <v>341</v>
      </c>
      <c r="E78" s="15"/>
      <c r="F78" s="15"/>
      <c r="G78" s="15"/>
      <c r="H78" s="15"/>
    </row>
    <row r="79" spans="1:8" ht="31.5">
      <c r="A79" s="13" t="s">
        <v>123</v>
      </c>
      <c r="B79" s="14">
        <v>2650</v>
      </c>
      <c r="C79" s="12">
        <v>244</v>
      </c>
      <c r="D79" s="12">
        <v>342</v>
      </c>
      <c r="E79" s="15"/>
      <c r="F79" s="15"/>
      <c r="G79" s="15"/>
      <c r="H79" s="15"/>
    </row>
    <row r="80" spans="1:8" ht="31.5">
      <c r="A80" s="13" t="s">
        <v>129</v>
      </c>
      <c r="B80" s="14">
        <v>2651</v>
      </c>
      <c r="C80" s="12">
        <v>244</v>
      </c>
      <c r="D80" s="12">
        <v>343</v>
      </c>
      <c r="E80" s="15">
        <v>300000</v>
      </c>
      <c r="F80" s="15">
        <v>300000</v>
      </c>
      <c r="G80" s="15">
        <v>300000</v>
      </c>
      <c r="H80" s="15"/>
    </row>
    <row r="81" spans="1:8" ht="31.5">
      <c r="A81" s="13" t="s">
        <v>130</v>
      </c>
      <c r="B81" s="14">
        <v>2652</v>
      </c>
      <c r="C81" s="12">
        <v>244</v>
      </c>
      <c r="D81" s="12">
        <v>345</v>
      </c>
      <c r="E81" s="15"/>
      <c r="F81" s="15"/>
      <c r="G81" s="15"/>
      <c r="H81" s="15"/>
    </row>
    <row r="82" spans="1:8" ht="31.5">
      <c r="A82" s="13" t="s">
        <v>124</v>
      </c>
      <c r="B82" s="14">
        <v>2653</v>
      </c>
      <c r="C82" s="12">
        <v>244</v>
      </c>
      <c r="D82" s="12">
        <v>346</v>
      </c>
      <c r="E82" s="15">
        <v>350000</v>
      </c>
      <c r="F82" s="15">
        <v>366042.76</v>
      </c>
      <c r="G82" s="15">
        <v>398374.95</v>
      </c>
      <c r="H82" s="15"/>
    </row>
    <row r="83" spans="1:8" ht="47.25">
      <c r="A83" s="13" t="s">
        <v>131</v>
      </c>
      <c r="B83" s="14">
        <v>2654</v>
      </c>
      <c r="C83" s="12">
        <v>244</v>
      </c>
      <c r="D83" s="12">
        <v>349</v>
      </c>
      <c r="E83" s="15"/>
      <c r="F83" s="15"/>
      <c r="G83" s="15"/>
      <c r="H83" s="15"/>
    </row>
    <row r="84" spans="1:8" ht="47.25">
      <c r="A84" s="13" t="s">
        <v>52</v>
      </c>
      <c r="B84" s="14">
        <v>2650</v>
      </c>
      <c r="C84" s="12">
        <v>400</v>
      </c>
      <c r="D84" s="12"/>
      <c r="E84" s="15">
        <f>SUM(E85:E86)</f>
        <v>0</v>
      </c>
      <c r="F84" s="15">
        <f>SUM(F85:F86)</f>
        <v>0</v>
      </c>
      <c r="G84" s="15">
        <f>SUM(G85:G86)</f>
        <v>0</v>
      </c>
      <c r="H84" s="15">
        <f>SUM(H85:H86)</f>
        <v>0</v>
      </c>
    </row>
    <row r="85" spans="1:8" ht="47.25">
      <c r="A85" s="13" t="s">
        <v>53</v>
      </c>
      <c r="B85" s="14">
        <v>2651</v>
      </c>
      <c r="C85" s="12">
        <v>406</v>
      </c>
      <c r="D85" s="12"/>
      <c r="E85" s="15"/>
      <c r="F85" s="15"/>
      <c r="G85" s="15"/>
      <c r="H85" s="15"/>
    </row>
    <row r="86" spans="1:8" ht="47.25">
      <c r="A86" s="13" t="s">
        <v>54</v>
      </c>
      <c r="B86" s="14">
        <v>2652</v>
      </c>
      <c r="C86" s="12">
        <v>407</v>
      </c>
      <c r="D86" s="12"/>
      <c r="E86" s="15"/>
      <c r="F86" s="15"/>
      <c r="G86" s="15"/>
      <c r="H86" s="15"/>
    </row>
    <row r="87" spans="1:8" ht="31.5">
      <c r="A87" s="13" t="s">
        <v>55</v>
      </c>
      <c r="B87" s="14">
        <v>3000</v>
      </c>
      <c r="C87" s="12">
        <v>100</v>
      </c>
      <c r="D87" s="12"/>
      <c r="E87" s="15">
        <f>SUM(E88:E90)</f>
        <v>0</v>
      </c>
      <c r="F87" s="15">
        <f>SUM(F88:F90)</f>
        <v>0</v>
      </c>
      <c r="G87" s="15">
        <f>SUM(G88:G90)</f>
        <v>0</v>
      </c>
      <c r="H87" s="21" t="s">
        <v>9</v>
      </c>
    </row>
    <row r="88" spans="1:8">
      <c r="A88" s="13" t="s">
        <v>56</v>
      </c>
      <c r="B88" s="14">
        <v>3010</v>
      </c>
      <c r="C88" s="12"/>
      <c r="D88" s="12"/>
      <c r="E88" s="15"/>
      <c r="F88" s="15"/>
      <c r="G88" s="15"/>
      <c r="H88" s="21" t="s">
        <v>9</v>
      </c>
    </row>
    <row r="89" spans="1:8">
      <c r="A89" s="13" t="s">
        <v>57</v>
      </c>
      <c r="B89" s="14">
        <v>3020</v>
      </c>
      <c r="C89" s="12"/>
      <c r="D89" s="12"/>
      <c r="E89" s="15"/>
      <c r="F89" s="15"/>
      <c r="G89" s="15"/>
      <c r="H89" s="21" t="s">
        <v>9</v>
      </c>
    </row>
    <row r="90" spans="1:8" ht="19.5" customHeight="1">
      <c r="A90" s="13" t="s">
        <v>58</v>
      </c>
      <c r="B90" s="14">
        <v>3030</v>
      </c>
      <c r="C90" s="12"/>
      <c r="D90" s="12"/>
      <c r="E90" s="15"/>
      <c r="F90" s="15"/>
      <c r="G90" s="15"/>
      <c r="H90" s="21" t="s">
        <v>9</v>
      </c>
    </row>
    <row r="91" spans="1:8">
      <c r="A91" s="13" t="s">
        <v>59</v>
      </c>
      <c r="B91" s="14">
        <v>4000</v>
      </c>
      <c r="C91" s="12" t="s">
        <v>9</v>
      </c>
      <c r="D91" s="12"/>
      <c r="E91" s="15"/>
      <c r="F91" s="15"/>
      <c r="G91" s="15"/>
      <c r="H91" s="21" t="s">
        <v>9</v>
      </c>
    </row>
    <row r="92" spans="1:8">
      <c r="A92" s="13" t="s">
        <v>60</v>
      </c>
      <c r="B92" s="14">
        <v>4010</v>
      </c>
      <c r="C92" s="12">
        <v>610</v>
      </c>
      <c r="D92" s="12"/>
      <c r="E92" s="15"/>
      <c r="F92" s="15"/>
      <c r="G92" s="15"/>
      <c r="H92" s="21" t="s">
        <v>9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92"/>
  <sheetViews>
    <sheetView topLeftCell="A35" workbookViewId="0">
      <selection activeCell="E76" sqref="E76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64" ht="15.2" customHeight="1">
      <c r="A1" s="76" t="s">
        <v>61</v>
      </c>
      <c r="B1" s="76"/>
      <c r="C1" s="76"/>
      <c r="D1" s="76"/>
      <c r="E1" s="76"/>
      <c r="F1" s="76"/>
      <c r="G1" s="76"/>
      <c r="H1" s="76"/>
    </row>
    <row r="3" spans="1:64" ht="15.2" customHeight="1">
      <c r="A3" s="75" t="s">
        <v>2</v>
      </c>
      <c r="B3" s="75" t="s">
        <v>3</v>
      </c>
      <c r="C3" s="75" t="s">
        <v>4</v>
      </c>
      <c r="D3" s="75" t="s">
        <v>5</v>
      </c>
      <c r="E3" s="75" t="s">
        <v>6</v>
      </c>
      <c r="F3" s="75"/>
      <c r="G3" s="75"/>
      <c r="H3" s="75"/>
    </row>
    <row r="4" spans="1:64" ht="63">
      <c r="A4" s="75"/>
      <c r="B4" s="75"/>
      <c r="C4" s="75"/>
      <c r="D4" s="75"/>
      <c r="E4" s="39" t="s">
        <v>183</v>
      </c>
      <c r="F4" s="39" t="s">
        <v>184</v>
      </c>
      <c r="G4" s="39" t="s">
        <v>185</v>
      </c>
      <c r="H4" s="20" t="s">
        <v>7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s="7" customFormat="1" ht="31.5">
      <c r="A6" s="13" t="s">
        <v>8</v>
      </c>
      <c r="B6" s="14">
        <v>1</v>
      </c>
      <c r="C6" s="12" t="s">
        <v>9</v>
      </c>
      <c r="D6" s="12" t="s">
        <v>9</v>
      </c>
      <c r="E6" s="15"/>
      <c r="F6" s="15"/>
      <c r="G6" s="15"/>
      <c r="H6" s="1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1.5">
      <c r="A7" s="13" t="s">
        <v>10</v>
      </c>
      <c r="B7" s="14">
        <v>2</v>
      </c>
      <c r="C7" s="12" t="s">
        <v>9</v>
      </c>
      <c r="D7" s="12" t="s">
        <v>9</v>
      </c>
      <c r="E7" s="15">
        <f>E6+E8-E37+E87-E91</f>
        <v>0</v>
      </c>
      <c r="F7" s="15">
        <f>F6+F8-F37+F87-F91</f>
        <v>0</v>
      </c>
      <c r="G7" s="15">
        <f>G6+G8-G37+G87-G91</f>
        <v>0</v>
      </c>
      <c r="H7" s="15">
        <f>H6+H8-H37</f>
        <v>0</v>
      </c>
    </row>
    <row r="8" spans="1:64" s="7" customFormat="1">
      <c r="A8" s="13" t="s">
        <v>11</v>
      </c>
      <c r="B8" s="14">
        <v>1000</v>
      </c>
      <c r="C8" s="12"/>
      <c r="D8" s="12">
        <v>100</v>
      </c>
      <c r="E8" s="15">
        <f>E9+E12+E16+E19+E27+E32+E35</f>
        <v>4049156</v>
      </c>
      <c r="F8" s="15">
        <f>F9+F12+F16+F19+F27+F32+F35</f>
        <v>4895924</v>
      </c>
      <c r="G8" s="15">
        <f>G9+G12+G16+G19+G27+G32+G35</f>
        <v>5836200</v>
      </c>
      <c r="H8" s="15">
        <f>H9+H12+H16+H19+H27+H32+H35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31.5">
      <c r="A9" s="13" t="s">
        <v>12</v>
      </c>
      <c r="B9" s="14">
        <v>1100</v>
      </c>
      <c r="C9" s="12">
        <v>120</v>
      </c>
      <c r="D9" s="12"/>
      <c r="E9" s="15">
        <f>SUM(E10:E11)</f>
        <v>0</v>
      </c>
      <c r="F9" s="15">
        <f>SUM(F10:F11)</f>
        <v>0</v>
      </c>
      <c r="G9" s="15">
        <f>SUM(G10:G11)</f>
        <v>0</v>
      </c>
      <c r="H9" s="15">
        <f>SUM(H10:H11)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9" customFormat="1" hidden="1">
      <c r="A10" s="13"/>
      <c r="B10" s="14">
        <v>1110</v>
      </c>
      <c r="C10" s="12"/>
      <c r="D10" s="12"/>
      <c r="E10" s="15"/>
      <c r="F10" s="15"/>
      <c r="G10" s="15"/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 hidden="1">
      <c r="A11" s="13"/>
      <c r="B11" s="14">
        <v>1120</v>
      </c>
      <c r="C11" s="12"/>
      <c r="D11" s="12"/>
      <c r="E11" s="15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7" customFormat="1" ht="47.25">
      <c r="A12" s="13" t="s">
        <v>13</v>
      </c>
      <c r="B12" s="14">
        <v>1200</v>
      </c>
      <c r="C12" s="12">
        <v>130</v>
      </c>
      <c r="D12" s="12"/>
      <c r="E12" s="15">
        <f>SUM(E13:E14)</f>
        <v>0</v>
      </c>
      <c r="F12" s="15">
        <f>SUM(F13:F14)</f>
        <v>0</v>
      </c>
      <c r="G12" s="15">
        <f>SUM(G13:G14)</f>
        <v>0</v>
      </c>
      <c r="H12" s="15">
        <f>SUM(H13:H14)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7" customFormat="1" ht="78" customHeight="1">
      <c r="A13" s="13" t="s">
        <v>14</v>
      </c>
      <c r="B13" s="14">
        <v>1210</v>
      </c>
      <c r="C13" s="12">
        <v>130</v>
      </c>
      <c r="D13" s="12"/>
      <c r="E13" s="15"/>
      <c r="F13" s="15"/>
      <c r="G13" s="15"/>
      <c r="H13" s="1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9" customFormat="1" ht="24" customHeight="1">
      <c r="A14" s="13" t="s">
        <v>132</v>
      </c>
      <c r="B14" s="14">
        <v>1220</v>
      </c>
      <c r="C14" s="12">
        <v>130</v>
      </c>
      <c r="D14" s="12">
        <v>131</v>
      </c>
      <c r="E14" s="15"/>
      <c r="F14" s="15"/>
      <c r="G14" s="15"/>
      <c r="H14" s="1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9" customFormat="1" ht="33.75" customHeight="1">
      <c r="A15" s="13" t="s">
        <v>125</v>
      </c>
      <c r="B15" s="14">
        <v>1230</v>
      </c>
      <c r="C15" s="12">
        <v>130</v>
      </c>
      <c r="D15" s="12">
        <v>132</v>
      </c>
      <c r="E15" s="15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7" customFormat="1" ht="46.5" customHeight="1">
      <c r="A16" s="13" t="s">
        <v>15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9" customFormat="1" ht="33.75" customHeight="1">
      <c r="A17" s="13" t="s">
        <v>136</v>
      </c>
      <c r="B17" s="14">
        <v>1310</v>
      </c>
      <c r="C17" s="12">
        <v>140</v>
      </c>
      <c r="D17" s="12">
        <v>145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t="21.75" hidden="1" customHeight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7" customFormat="1" ht="31.5">
      <c r="A19" s="13" t="s">
        <v>16</v>
      </c>
      <c r="B19" s="14">
        <v>1400</v>
      </c>
      <c r="C19" s="12">
        <v>150</v>
      </c>
      <c r="D19" s="12">
        <v>150</v>
      </c>
      <c r="E19" s="15">
        <f>E20+E25</f>
        <v>4049156</v>
      </c>
      <c r="F19" s="15">
        <f t="shared" ref="F19:H19" si="0">F20+F25</f>
        <v>4895924</v>
      </c>
      <c r="G19" s="15">
        <f t="shared" si="0"/>
        <v>5836200</v>
      </c>
      <c r="H19" s="15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>
      <c r="A20" s="13" t="s">
        <v>17</v>
      </c>
      <c r="B20" s="14">
        <v>1410</v>
      </c>
      <c r="C20" s="12">
        <v>150</v>
      </c>
      <c r="D20" s="12">
        <v>150</v>
      </c>
      <c r="E20" s="15">
        <v>4049156</v>
      </c>
      <c r="F20" s="15">
        <v>4895924</v>
      </c>
      <c r="G20" s="15">
        <v>5836200</v>
      </c>
      <c r="H20" s="15">
        <f t="shared" ref="H20" si="1">SUM(H21:H23)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78.75" hidden="1">
      <c r="A21" s="13" t="s">
        <v>138</v>
      </c>
      <c r="B21" s="14">
        <v>1411</v>
      </c>
      <c r="C21" s="12">
        <v>150</v>
      </c>
      <c r="D21" s="12">
        <v>152</v>
      </c>
      <c r="E21" s="15"/>
      <c r="F21" s="15"/>
      <c r="G21" s="15"/>
      <c r="H21" s="1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57.5" hidden="1">
      <c r="A22" s="13" t="s">
        <v>139</v>
      </c>
      <c r="B22" s="14">
        <v>1412</v>
      </c>
      <c r="C22" s="12">
        <v>150</v>
      </c>
      <c r="D22" s="12">
        <v>162</v>
      </c>
      <c r="E22" s="15"/>
      <c r="F22" s="15"/>
      <c r="G22" s="15"/>
      <c r="H22" s="1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26" hidden="1">
      <c r="A23" s="13" t="s">
        <v>140</v>
      </c>
      <c r="B23" s="14">
        <v>1413</v>
      </c>
      <c r="C23" s="12">
        <v>150</v>
      </c>
      <c r="D23" s="12">
        <v>152</v>
      </c>
      <c r="E23" s="15"/>
      <c r="F23" s="15"/>
      <c r="G23" s="15"/>
      <c r="H23" s="1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267.75" hidden="1">
      <c r="A24" s="13" t="s">
        <v>169</v>
      </c>
      <c r="B24" s="14">
        <v>1414</v>
      </c>
      <c r="C24" s="12">
        <v>150</v>
      </c>
      <c r="D24" s="12">
        <v>153</v>
      </c>
      <c r="E24" s="15"/>
      <c r="F24" s="15"/>
      <c r="G24" s="15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31.5">
      <c r="A25" s="13" t="s">
        <v>18</v>
      </c>
      <c r="B25" s="14">
        <v>1420</v>
      </c>
      <c r="C25" s="12">
        <v>150</v>
      </c>
      <c r="D25" s="12"/>
      <c r="E25" s="15"/>
      <c r="F25" s="15"/>
      <c r="G25" s="15"/>
      <c r="H25" s="1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9" customFormat="1" hidden="1">
      <c r="A26" s="13"/>
      <c r="B26" s="14">
        <v>1430</v>
      </c>
      <c r="C26" s="12">
        <v>150</v>
      </c>
      <c r="D26" s="12"/>
      <c r="E26" s="15"/>
      <c r="F26" s="15"/>
      <c r="G26" s="15"/>
      <c r="H26" s="1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s="7" customFormat="1">
      <c r="A27" s="13" t="s">
        <v>19</v>
      </c>
      <c r="B27" s="14">
        <v>1500</v>
      </c>
      <c r="C27" s="12">
        <v>180</v>
      </c>
      <c r="D27" s="12"/>
      <c r="E27" s="15">
        <f>SUM(E28:E31)</f>
        <v>0</v>
      </c>
      <c r="F27" s="15">
        <f>SUM(F28:F31)</f>
        <v>0</v>
      </c>
      <c r="G27" s="15">
        <f>SUM(G28:G31)</f>
        <v>0</v>
      </c>
      <c r="H27" s="15">
        <f>SUM(H28:H31)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9" customFormat="1" hidden="1">
      <c r="A28" s="13"/>
      <c r="B28" s="14">
        <v>1510</v>
      </c>
      <c r="C28" s="12">
        <v>180</v>
      </c>
      <c r="D28" s="12"/>
      <c r="E28" s="15"/>
      <c r="F28" s="15"/>
      <c r="G28" s="15"/>
      <c r="H28" s="1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s="9" customFormat="1">
      <c r="A29" s="13"/>
      <c r="B29" s="14">
        <v>1510</v>
      </c>
      <c r="C29" s="12">
        <v>180</v>
      </c>
      <c r="D29" s="12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s="7" customFormat="1" ht="31.5">
      <c r="A30" s="13" t="s">
        <v>18</v>
      </c>
      <c r="B30" s="14">
        <v>1520</v>
      </c>
      <c r="C30" s="12">
        <v>180</v>
      </c>
      <c r="D30" s="12"/>
      <c r="E30" s="15"/>
      <c r="F30" s="15"/>
      <c r="G30" s="15"/>
      <c r="H30" s="1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9" customFormat="1" hidden="1">
      <c r="A31" s="13"/>
      <c r="B31" s="14">
        <v>1530</v>
      </c>
      <c r="C31" s="12">
        <v>180</v>
      </c>
      <c r="D31" s="12"/>
      <c r="E31" s="15"/>
      <c r="F31" s="15"/>
      <c r="G31" s="15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s="7" customFormat="1" ht="31.5">
      <c r="A32" s="13" t="s">
        <v>20</v>
      </c>
      <c r="B32" s="14">
        <v>1900</v>
      </c>
      <c r="C32" s="12"/>
      <c r="D32" s="12"/>
      <c r="E32" s="15">
        <f>SUM(E33:E34)</f>
        <v>0</v>
      </c>
      <c r="F32" s="15">
        <f>SUM(F33:F34)</f>
        <v>0</v>
      </c>
      <c r="G32" s="15">
        <f>SUM(G33:G34)</f>
        <v>0</v>
      </c>
      <c r="H32" s="15">
        <f>SUM(H33:H34)</f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s="9" customFormat="1" hidden="1">
      <c r="A33" s="13"/>
      <c r="B33" s="14">
        <v>1910</v>
      </c>
      <c r="C33" s="12"/>
      <c r="D33" s="12"/>
      <c r="E33" s="15"/>
      <c r="F33" s="15"/>
      <c r="G33" s="15"/>
      <c r="H33" s="1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s="9" customFormat="1" hidden="1">
      <c r="A34" s="13"/>
      <c r="B34" s="14">
        <v>1920</v>
      </c>
      <c r="C34" s="12"/>
      <c r="D34" s="12"/>
      <c r="E34" s="15"/>
      <c r="F34" s="15"/>
      <c r="G34" s="15"/>
      <c r="H34" s="1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s="7" customFormat="1">
      <c r="A35" s="13" t="s">
        <v>21</v>
      </c>
      <c r="B35" s="14">
        <v>1980</v>
      </c>
      <c r="C35" s="12" t="s">
        <v>9</v>
      </c>
      <c r="D35" s="12"/>
      <c r="E35" s="15"/>
      <c r="F35" s="15"/>
      <c r="G35" s="15"/>
      <c r="H35" s="1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 ht="63">
      <c r="A36" s="13" t="s">
        <v>22</v>
      </c>
      <c r="B36" s="14">
        <v>1981</v>
      </c>
      <c r="C36" s="12">
        <v>510</v>
      </c>
      <c r="D36" s="12"/>
      <c r="E36" s="15"/>
      <c r="F36" s="15"/>
      <c r="G36" s="15"/>
      <c r="H36" s="21" t="s">
        <v>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>
      <c r="A37" s="13" t="s">
        <v>23</v>
      </c>
      <c r="B37" s="14">
        <v>2000</v>
      </c>
      <c r="C37" s="12" t="s">
        <v>9</v>
      </c>
      <c r="D37" s="12">
        <v>200</v>
      </c>
      <c r="E37" s="15">
        <f>E38+E47+E54+E60+E65+E67</f>
        <v>4049156</v>
      </c>
      <c r="F37" s="15">
        <f>F38+F47+F54+F60+F65+F67</f>
        <v>4895924</v>
      </c>
      <c r="G37" s="15">
        <f>G38+G47+G54+G60+G65+G67</f>
        <v>5836200</v>
      </c>
      <c r="H37" s="15">
        <f>H67</f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>
      <c r="A38" s="13" t="s">
        <v>24</v>
      </c>
      <c r="B38" s="14">
        <v>2100</v>
      </c>
      <c r="C38" s="12" t="s">
        <v>9</v>
      </c>
      <c r="D38" s="12"/>
      <c r="E38" s="15">
        <f>SUM(E39:E44)</f>
        <v>0</v>
      </c>
      <c r="F38" s="15">
        <f>SUM(F39:F44)</f>
        <v>0</v>
      </c>
      <c r="G38" s="15">
        <f>SUM(G39:G44)</f>
        <v>0</v>
      </c>
      <c r="H38" s="21" t="s">
        <v>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>
      <c r="A39" s="13" t="s">
        <v>25</v>
      </c>
      <c r="B39" s="14">
        <v>2110</v>
      </c>
      <c r="C39" s="12">
        <v>111</v>
      </c>
      <c r="D39" s="12">
        <v>211</v>
      </c>
      <c r="E39" s="15"/>
      <c r="F39" s="15"/>
      <c r="G39" s="15"/>
      <c r="H39" s="21" t="s">
        <v>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126">
      <c r="A40" s="13" t="s">
        <v>133</v>
      </c>
      <c r="B40" s="14">
        <v>2111</v>
      </c>
      <c r="C40" s="12">
        <v>111</v>
      </c>
      <c r="D40" s="12">
        <v>266</v>
      </c>
      <c r="E40" s="15"/>
      <c r="F40" s="15"/>
      <c r="G40" s="15"/>
      <c r="H40" s="2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31.5">
      <c r="A41" s="13" t="s">
        <v>26</v>
      </c>
      <c r="B41" s="14">
        <v>2120</v>
      </c>
      <c r="C41" s="12">
        <v>112</v>
      </c>
      <c r="D41" s="12">
        <v>214</v>
      </c>
      <c r="E41" s="15"/>
      <c r="F41" s="15"/>
      <c r="G41" s="15"/>
      <c r="H41" s="21" t="s">
        <v>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47.25">
      <c r="A42" s="13" t="s">
        <v>134</v>
      </c>
      <c r="B42" s="14">
        <v>2121</v>
      </c>
      <c r="C42" s="12">
        <v>112</v>
      </c>
      <c r="D42" s="12">
        <v>266</v>
      </c>
      <c r="E42" s="15"/>
      <c r="F42" s="15"/>
      <c r="G42" s="15"/>
      <c r="H42" s="2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 ht="63">
      <c r="A43" s="13" t="s">
        <v>27</v>
      </c>
      <c r="B43" s="14">
        <v>2130</v>
      </c>
      <c r="C43" s="12">
        <v>113</v>
      </c>
      <c r="D43" s="12"/>
      <c r="E43" s="15"/>
      <c r="F43" s="15"/>
      <c r="G43" s="15"/>
      <c r="H43" s="21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7" customFormat="1" ht="94.5">
      <c r="A44" s="13" t="s">
        <v>28</v>
      </c>
      <c r="B44" s="14">
        <v>2140</v>
      </c>
      <c r="C44" s="12">
        <v>119</v>
      </c>
      <c r="D44" s="12">
        <v>213</v>
      </c>
      <c r="E44" s="15">
        <f>SUM(E45:E46)</f>
        <v>0</v>
      </c>
      <c r="F44" s="15">
        <f>SUM(F45:F46)</f>
        <v>0</v>
      </c>
      <c r="G44" s="15">
        <f>SUM(G45:G46)</f>
        <v>0</v>
      </c>
      <c r="H44" s="21" t="s">
        <v>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7" customFormat="1">
      <c r="A45" s="13" t="s">
        <v>29</v>
      </c>
      <c r="B45" s="14">
        <v>2141</v>
      </c>
      <c r="C45" s="12">
        <v>119</v>
      </c>
      <c r="D45" s="12">
        <v>213</v>
      </c>
      <c r="E45" s="15"/>
      <c r="F45" s="15"/>
      <c r="G45" s="15"/>
      <c r="H45" s="21" t="s">
        <v>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>
      <c r="A46" s="13" t="s">
        <v>30</v>
      </c>
      <c r="B46" s="14">
        <v>2142</v>
      </c>
      <c r="C46" s="12">
        <v>119</v>
      </c>
      <c r="D46" s="12"/>
      <c r="E46" s="15"/>
      <c r="F46" s="15"/>
      <c r="G46" s="15"/>
      <c r="H46" s="21" t="s">
        <v>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31.5">
      <c r="A47" s="13" t="s">
        <v>31</v>
      </c>
      <c r="B47" s="14">
        <v>2200</v>
      </c>
      <c r="C47" s="12">
        <v>300</v>
      </c>
      <c r="D47" s="12"/>
      <c r="E47" s="15">
        <f>E48+E51+E52+E53</f>
        <v>4049156</v>
      </c>
      <c r="F47" s="15">
        <f>F48+F51+F52+F53</f>
        <v>4895924</v>
      </c>
      <c r="G47" s="15">
        <f>G48+G51+G52+G53</f>
        <v>5836200</v>
      </c>
      <c r="H47" s="21" t="s">
        <v>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47.25">
      <c r="A48" s="13" t="s">
        <v>32</v>
      </c>
      <c r="B48" s="14">
        <v>2210</v>
      </c>
      <c r="C48" s="12">
        <v>320</v>
      </c>
      <c r="D48" s="12"/>
      <c r="E48" s="15"/>
      <c r="F48" s="15"/>
      <c r="G48" s="15"/>
      <c r="H48" s="21" t="s">
        <v>9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63">
      <c r="A49" s="13" t="s">
        <v>33</v>
      </c>
      <c r="B49" s="14">
        <v>2211</v>
      </c>
      <c r="C49" s="12">
        <v>321</v>
      </c>
      <c r="D49" s="12"/>
      <c r="E49" s="15"/>
      <c r="F49" s="15"/>
      <c r="G49" s="15"/>
      <c r="H49" s="21" t="s">
        <v>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 ht="47.25">
      <c r="A50" s="13" t="s">
        <v>34</v>
      </c>
      <c r="B50" s="14">
        <v>2212</v>
      </c>
      <c r="C50" s="12">
        <v>323</v>
      </c>
      <c r="D50" s="12"/>
      <c r="E50" s="15"/>
      <c r="F50" s="15"/>
      <c r="G50" s="15"/>
      <c r="H50" s="21" t="s">
        <v>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 ht="63">
      <c r="A51" s="13" t="s">
        <v>35</v>
      </c>
      <c r="B51" s="14">
        <v>2220</v>
      </c>
      <c r="C51" s="12">
        <v>340</v>
      </c>
      <c r="D51" s="12"/>
      <c r="E51" s="15">
        <v>4049156</v>
      </c>
      <c r="F51" s="15">
        <v>4895924</v>
      </c>
      <c r="G51" s="15">
        <v>5836200</v>
      </c>
      <c r="H51" s="21" t="s">
        <v>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 ht="110.25">
      <c r="A52" s="13" t="s">
        <v>36</v>
      </c>
      <c r="B52" s="14">
        <v>2230</v>
      </c>
      <c r="C52" s="12">
        <v>350</v>
      </c>
      <c r="D52" s="12"/>
      <c r="E52" s="15"/>
      <c r="F52" s="15"/>
      <c r="G52" s="15"/>
      <c r="H52" s="21" t="s">
        <v>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>
      <c r="A53" s="13" t="s">
        <v>37</v>
      </c>
      <c r="B53" s="14">
        <v>2240</v>
      </c>
      <c r="C53" s="12">
        <v>360</v>
      </c>
      <c r="D53" s="12"/>
      <c r="E53" s="15"/>
      <c r="F53" s="15"/>
      <c r="G53" s="15"/>
      <c r="H53" s="21" t="s">
        <v>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 ht="31.5">
      <c r="A54" s="13" t="s">
        <v>38</v>
      </c>
      <c r="B54" s="14">
        <v>2300</v>
      </c>
      <c r="C54" s="12">
        <v>850</v>
      </c>
      <c r="D54" s="12">
        <v>290</v>
      </c>
      <c r="E54" s="15">
        <f>SUM(E55:E59)</f>
        <v>0</v>
      </c>
      <c r="F54" s="15">
        <f t="shared" ref="F54:G54" si="2">SUM(F55:F59)</f>
        <v>0</v>
      </c>
      <c r="G54" s="15">
        <f t="shared" si="2"/>
        <v>0</v>
      </c>
      <c r="H54" s="21" t="s">
        <v>9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7" customFormat="1" ht="31.5">
      <c r="A55" s="13" t="s">
        <v>39</v>
      </c>
      <c r="B55" s="14">
        <v>2310</v>
      </c>
      <c r="C55" s="12">
        <v>851</v>
      </c>
      <c r="D55" s="12">
        <v>291</v>
      </c>
      <c r="E55" s="15"/>
      <c r="F55" s="15"/>
      <c r="G55" s="15"/>
      <c r="H55" s="21" t="s">
        <v>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7" customFormat="1">
      <c r="A56" s="13" t="s">
        <v>135</v>
      </c>
      <c r="B56" s="14">
        <v>2320</v>
      </c>
      <c r="C56" s="12">
        <v>852</v>
      </c>
      <c r="D56" s="12">
        <v>291</v>
      </c>
      <c r="E56" s="15"/>
      <c r="F56" s="15"/>
      <c r="G56" s="15"/>
      <c r="H56" s="2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63">
      <c r="A57" s="13" t="s">
        <v>40</v>
      </c>
      <c r="B57" s="14">
        <v>2330</v>
      </c>
      <c r="C57" s="12">
        <v>852</v>
      </c>
      <c r="D57" s="12">
        <v>292</v>
      </c>
      <c r="E57" s="15"/>
      <c r="F57" s="15"/>
      <c r="G57" s="15"/>
      <c r="H57" s="21" t="s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 ht="47.25">
      <c r="A58" s="13" t="s">
        <v>41</v>
      </c>
      <c r="B58" s="14">
        <v>2340</v>
      </c>
      <c r="C58" s="12">
        <v>853</v>
      </c>
      <c r="D58" s="12">
        <v>292</v>
      </c>
      <c r="E58" s="15"/>
      <c r="F58" s="15"/>
      <c r="G58" s="15"/>
      <c r="H58" s="21" t="s">
        <v>9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 ht="63">
      <c r="A59" s="13" t="s">
        <v>137</v>
      </c>
      <c r="B59" s="14">
        <v>2350</v>
      </c>
      <c r="C59" s="12">
        <v>853</v>
      </c>
      <c r="D59" s="12">
        <v>293</v>
      </c>
      <c r="E59" s="15"/>
      <c r="F59" s="15"/>
      <c r="G59" s="15"/>
      <c r="H59" s="2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 ht="47.25">
      <c r="A60" s="13" t="s">
        <v>42</v>
      </c>
      <c r="B60" s="14">
        <v>2400</v>
      </c>
      <c r="C60" s="12" t="s">
        <v>9</v>
      </c>
      <c r="D60" s="12"/>
      <c r="E60" s="15">
        <f>SUM(E61:E64)</f>
        <v>0</v>
      </c>
      <c r="F60" s="15">
        <f>SUM(F61:F64)</f>
        <v>0</v>
      </c>
      <c r="G60" s="15">
        <f>SUM(G61:G64)</f>
        <v>0</v>
      </c>
      <c r="H60" s="21" t="s">
        <v>9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 ht="31.5">
      <c r="A61" s="13" t="s">
        <v>43</v>
      </c>
      <c r="B61" s="14">
        <v>2410</v>
      </c>
      <c r="C61" s="12">
        <v>613</v>
      </c>
      <c r="D61" s="12"/>
      <c r="E61" s="15"/>
      <c r="F61" s="15"/>
      <c r="G61" s="15"/>
      <c r="H61" s="21" t="s">
        <v>9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 ht="31.5">
      <c r="A62" s="13" t="s">
        <v>44</v>
      </c>
      <c r="B62" s="14">
        <v>2420</v>
      </c>
      <c r="C62" s="12">
        <v>623</v>
      </c>
      <c r="D62" s="12"/>
      <c r="E62" s="15"/>
      <c r="F62" s="15"/>
      <c r="G62" s="15"/>
      <c r="H62" s="21" t="s">
        <v>9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7" customFormat="1" ht="63">
      <c r="A63" s="13" t="s">
        <v>45</v>
      </c>
      <c r="B63" s="14">
        <v>2430</v>
      </c>
      <c r="C63" s="12">
        <v>634</v>
      </c>
      <c r="D63" s="12"/>
      <c r="E63" s="15"/>
      <c r="F63" s="15"/>
      <c r="G63" s="15"/>
      <c r="H63" s="21" t="s">
        <v>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7" customFormat="1" ht="31.5">
      <c r="A64" s="13" t="s">
        <v>46</v>
      </c>
      <c r="B64" s="14">
        <v>2440</v>
      </c>
      <c r="C64" s="12">
        <v>810</v>
      </c>
      <c r="D64" s="12"/>
      <c r="E64" s="15"/>
      <c r="F64" s="15"/>
      <c r="G64" s="15"/>
      <c r="H64" s="21" t="s">
        <v>9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7" customFormat="1" ht="31.5">
      <c r="A65" s="13" t="s">
        <v>47</v>
      </c>
      <c r="B65" s="14">
        <v>2500</v>
      </c>
      <c r="C65" s="12" t="s">
        <v>9</v>
      </c>
      <c r="D65" s="12"/>
      <c r="E65" s="15"/>
      <c r="F65" s="15"/>
      <c r="G65" s="15"/>
      <c r="H65" s="21" t="s">
        <v>9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" customFormat="1" ht="78.75">
      <c r="A66" s="13" t="s">
        <v>48</v>
      </c>
      <c r="B66" s="14">
        <v>2520</v>
      </c>
      <c r="C66" s="12">
        <v>831</v>
      </c>
      <c r="D66" s="12"/>
      <c r="E66" s="15"/>
      <c r="F66" s="15"/>
      <c r="G66" s="15"/>
      <c r="H66" s="21" t="s">
        <v>9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" customFormat="1" ht="31.5">
      <c r="A67" s="13" t="s">
        <v>49</v>
      </c>
      <c r="B67" s="14">
        <v>2600</v>
      </c>
      <c r="C67" s="12" t="s">
        <v>9</v>
      </c>
      <c r="D67" s="12"/>
      <c r="E67" s="15">
        <f>E68+E69+E84</f>
        <v>0</v>
      </c>
      <c r="F67" s="15">
        <f>F68+F69+F84</f>
        <v>0</v>
      </c>
      <c r="G67" s="15">
        <f>G68+G69+G84</f>
        <v>0</v>
      </c>
      <c r="H67" s="15">
        <f>H68+H69+H84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 ht="47.25">
      <c r="A68" s="13" t="s">
        <v>50</v>
      </c>
      <c r="B68" s="14">
        <v>2630</v>
      </c>
      <c r="C68" s="12">
        <v>243</v>
      </c>
      <c r="D68" s="12"/>
      <c r="E68" s="15"/>
      <c r="F68" s="15"/>
      <c r="G68" s="15"/>
      <c r="H68" s="1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7" customFormat="1" ht="31.5">
      <c r="A69" s="13" t="s">
        <v>51</v>
      </c>
      <c r="B69" s="14">
        <v>2640</v>
      </c>
      <c r="C69" s="12">
        <v>244</v>
      </c>
      <c r="D69" s="12"/>
      <c r="E69" s="15">
        <f>SUM(E70:E83)</f>
        <v>0</v>
      </c>
      <c r="F69" s="15">
        <f t="shared" ref="F69:H69" si="3">SUM(F70:F83)</f>
        <v>0</v>
      </c>
      <c r="G69" s="15">
        <f t="shared" si="3"/>
        <v>0</v>
      </c>
      <c r="H69" s="15">
        <f t="shared" si="3"/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>
      <c r="A70" s="22" t="s">
        <v>116</v>
      </c>
      <c r="B70" s="23">
        <v>2641</v>
      </c>
      <c r="C70" s="24">
        <v>244</v>
      </c>
      <c r="D70" s="12">
        <v>221</v>
      </c>
      <c r="E70" s="15"/>
      <c r="F70" s="15"/>
      <c r="G70" s="15"/>
      <c r="H70" s="15"/>
    </row>
    <row r="71" spans="1:64" ht="31.5">
      <c r="A71" s="22" t="s">
        <v>117</v>
      </c>
      <c r="B71" s="23">
        <v>2642</v>
      </c>
      <c r="C71" s="24">
        <v>244</v>
      </c>
      <c r="D71" s="12">
        <v>222</v>
      </c>
      <c r="E71" s="15"/>
      <c r="F71" s="15"/>
      <c r="G71" s="15"/>
      <c r="H71" s="15"/>
    </row>
    <row r="72" spans="1:64">
      <c r="A72" s="22" t="s">
        <v>118</v>
      </c>
      <c r="B72" s="23">
        <v>2643</v>
      </c>
      <c r="C72" s="24">
        <v>244</v>
      </c>
      <c r="D72" s="12">
        <v>223</v>
      </c>
      <c r="E72" s="15"/>
      <c r="F72" s="15"/>
      <c r="G72" s="15"/>
      <c r="H72" s="15"/>
    </row>
    <row r="73" spans="1:64" ht="78.75">
      <c r="A73" s="13" t="s">
        <v>126</v>
      </c>
      <c r="B73" s="14">
        <v>2644</v>
      </c>
      <c r="C73" s="12">
        <v>244</v>
      </c>
      <c r="D73" s="12">
        <v>224</v>
      </c>
      <c r="E73" s="15"/>
      <c r="F73" s="15"/>
      <c r="G73" s="15"/>
      <c r="H73" s="15"/>
    </row>
    <row r="74" spans="1:64" ht="31.5">
      <c r="A74" s="22" t="s">
        <v>119</v>
      </c>
      <c r="B74" s="23">
        <v>2645</v>
      </c>
      <c r="C74" s="24">
        <v>244</v>
      </c>
      <c r="D74" s="12">
        <v>225</v>
      </c>
      <c r="E74" s="15"/>
      <c r="F74" s="15"/>
      <c r="G74" s="15"/>
      <c r="H74" s="15"/>
    </row>
    <row r="75" spans="1:64" ht="31.5">
      <c r="A75" s="22" t="s">
        <v>120</v>
      </c>
      <c r="B75" s="23">
        <v>2646</v>
      </c>
      <c r="C75" s="24">
        <v>244</v>
      </c>
      <c r="D75" s="12">
        <v>226</v>
      </c>
      <c r="E75" s="15"/>
      <c r="F75" s="15"/>
      <c r="G75" s="15"/>
      <c r="H75" s="15"/>
    </row>
    <row r="76" spans="1:64">
      <c r="A76" s="13" t="s">
        <v>127</v>
      </c>
      <c r="B76" s="14">
        <v>2647</v>
      </c>
      <c r="C76" s="12">
        <v>244</v>
      </c>
      <c r="D76" s="12">
        <v>227</v>
      </c>
      <c r="E76" s="15"/>
      <c r="F76" s="15"/>
      <c r="G76" s="15"/>
      <c r="H76" s="15"/>
    </row>
    <row r="77" spans="1:64" ht="31.5">
      <c r="A77" s="22" t="s">
        <v>121</v>
      </c>
      <c r="B77" s="23">
        <v>2648</v>
      </c>
      <c r="C77" s="24">
        <v>244</v>
      </c>
      <c r="D77" s="12">
        <v>310</v>
      </c>
      <c r="E77" s="15">
        <v>0</v>
      </c>
      <c r="F77" s="15"/>
      <c r="G77" s="15"/>
      <c r="H77" s="15"/>
    </row>
    <row r="78" spans="1:64" ht="47.25">
      <c r="A78" s="22" t="s">
        <v>122</v>
      </c>
      <c r="B78" s="23">
        <v>2649</v>
      </c>
      <c r="C78" s="24">
        <v>244</v>
      </c>
      <c r="D78" s="12">
        <v>341</v>
      </c>
      <c r="E78" s="15"/>
      <c r="F78" s="15"/>
      <c r="G78" s="15"/>
      <c r="H78" s="15"/>
    </row>
    <row r="79" spans="1:64" ht="31.5">
      <c r="A79" s="22" t="s">
        <v>123</v>
      </c>
      <c r="B79" s="23">
        <v>2650</v>
      </c>
      <c r="C79" s="24">
        <v>244</v>
      </c>
      <c r="D79" s="12">
        <v>342</v>
      </c>
      <c r="E79" s="15"/>
      <c r="F79" s="15"/>
      <c r="G79" s="15"/>
      <c r="H79" s="15"/>
    </row>
    <row r="80" spans="1:64" ht="31.5">
      <c r="A80" s="22" t="s">
        <v>124</v>
      </c>
      <c r="B80" s="23">
        <v>2651</v>
      </c>
      <c r="C80" s="24">
        <v>244</v>
      </c>
      <c r="D80" s="12">
        <v>343</v>
      </c>
      <c r="E80" s="15"/>
      <c r="F80" s="15"/>
      <c r="G80" s="15"/>
      <c r="H80" s="15"/>
    </row>
    <row r="81" spans="1:64" ht="31.5">
      <c r="A81" s="13" t="s">
        <v>130</v>
      </c>
      <c r="B81" s="14">
        <v>2652</v>
      </c>
      <c r="C81" s="12">
        <v>244</v>
      </c>
      <c r="D81" s="12">
        <v>345</v>
      </c>
      <c r="E81" s="15"/>
      <c r="F81" s="15"/>
      <c r="G81" s="15"/>
      <c r="H81" s="15"/>
    </row>
    <row r="82" spans="1:64" ht="31.5">
      <c r="A82" s="13" t="s">
        <v>124</v>
      </c>
      <c r="B82" s="14">
        <v>2653</v>
      </c>
      <c r="C82" s="12">
        <v>244</v>
      </c>
      <c r="D82" s="12">
        <v>346</v>
      </c>
      <c r="E82" s="15"/>
      <c r="F82" s="15"/>
      <c r="G82" s="15"/>
      <c r="H82" s="15"/>
    </row>
    <row r="83" spans="1:64" ht="47.25">
      <c r="A83" s="13" t="s">
        <v>131</v>
      </c>
      <c r="B83" s="14">
        <v>2654</v>
      </c>
      <c r="C83" s="12">
        <v>244</v>
      </c>
      <c r="D83" s="12">
        <v>349</v>
      </c>
      <c r="E83" s="15"/>
      <c r="F83" s="15"/>
      <c r="G83" s="15"/>
      <c r="H83" s="15"/>
    </row>
    <row r="84" spans="1:64" s="7" customFormat="1" ht="47.25">
      <c r="A84" s="13" t="s">
        <v>52</v>
      </c>
      <c r="B84" s="14">
        <v>2650</v>
      </c>
      <c r="C84" s="12">
        <v>400</v>
      </c>
      <c r="D84" s="12"/>
      <c r="E84" s="15">
        <f>SUM(E85:E86)</f>
        <v>0</v>
      </c>
      <c r="F84" s="15">
        <f>SUM(F85:F86)</f>
        <v>0</v>
      </c>
      <c r="G84" s="15">
        <f>SUM(G85:G86)</f>
        <v>0</v>
      </c>
      <c r="H84" s="15">
        <f>SUM(H85:H86)</f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s="7" customFormat="1" ht="47.25">
      <c r="A85" s="13" t="s">
        <v>53</v>
      </c>
      <c r="B85" s="14">
        <v>2651</v>
      </c>
      <c r="C85" s="12">
        <v>406</v>
      </c>
      <c r="D85" s="12"/>
      <c r="E85" s="15"/>
      <c r="F85" s="15"/>
      <c r="G85" s="15"/>
      <c r="H85" s="1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s="7" customFormat="1" ht="47.25">
      <c r="A86" s="13" t="s">
        <v>54</v>
      </c>
      <c r="B86" s="14">
        <v>2652</v>
      </c>
      <c r="C86" s="12">
        <v>407</v>
      </c>
      <c r="D86" s="12"/>
      <c r="E86" s="15"/>
      <c r="F86" s="15"/>
      <c r="G86" s="15"/>
      <c r="H86" s="1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s="7" customFormat="1" ht="31.5">
      <c r="A87" s="13" t="s">
        <v>55</v>
      </c>
      <c r="B87" s="14">
        <v>3000</v>
      </c>
      <c r="C87" s="12">
        <v>100</v>
      </c>
      <c r="D87" s="12"/>
      <c r="E87" s="15">
        <f>SUM(E88:E90)</f>
        <v>0</v>
      </c>
      <c r="F87" s="15">
        <f>SUM(F88:F90)</f>
        <v>0</v>
      </c>
      <c r="G87" s="15">
        <f>SUM(G88:G90)</f>
        <v>0</v>
      </c>
      <c r="H87" s="21" t="s">
        <v>9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s="7" customFormat="1">
      <c r="A88" s="13" t="s">
        <v>56</v>
      </c>
      <c r="B88" s="14">
        <v>3010</v>
      </c>
      <c r="C88" s="12"/>
      <c r="D88" s="12"/>
      <c r="E88" s="15"/>
      <c r="F88" s="15"/>
      <c r="G88" s="15"/>
      <c r="H88" s="21" t="s">
        <v>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s="7" customFormat="1">
      <c r="A89" s="13" t="s">
        <v>57</v>
      </c>
      <c r="B89" s="14">
        <v>3020</v>
      </c>
      <c r="C89" s="12"/>
      <c r="D89" s="12"/>
      <c r="E89" s="15"/>
      <c r="F89" s="15"/>
      <c r="G89" s="15"/>
      <c r="H89" s="21" t="s">
        <v>9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s="7" customFormat="1" ht="17.25" customHeight="1">
      <c r="A90" s="13" t="s">
        <v>58</v>
      </c>
      <c r="B90" s="14">
        <v>3030</v>
      </c>
      <c r="C90" s="12"/>
      <c r="D90" s="12"/>
      <c r="E90" s="15"/>
      <c r="F90" s="15"/>
      <c r="G90" s="15"/>
      <c r="H90" s="21" t="s">
        <v>9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s="7" customFormat="1">
      <c r="A91" s="13" t="s">
        <v>59</v>
      </c>
      <c r="B91" s="14">
        <v>4000</v>
      </c>
      <c r="C91" s="12" t="s">
        <v>9</v>
      </c>
      <c r="D91" s="12"/>
      <c r="E91" s="15"/>
      <c r="F91" s="15"/>
      <c r="G91" s="15"/>
      <c r="H91" s="21" t="s">
        <v>9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s="7" customFormat="1">
      <c r="A92" s="13" t="s">
        <v>60</v>
      </c>
      <c r="B92" s="14">
        <v>4010</v>
      </c>
      <c r="C92" s="12">
        <v>610</v>
      </c>
      <c r="D92" s="12"/>
      <c r="E92" s="15"/>
      <c r="F92" s="15"/>
      <c r="G92" s="15"/>
      <c r="H92" s="21" t="s">
        <v>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90"/>
  <sheetViews>
    <sheetView topLeftCell="A66" workbookViewId="0">
      <selection activeCell="G5" sqref="G5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64" ht="15.2" customHeight="1">
      <c r="A1" s="76" t="s">
        <v>62</v>
      </c>
      <c r="B1" s="76"/>
      <c r="C1" s="76"/>
      <c r="D1" s="76"/>
      <c r="E1" s="76"/>
      <c r="F1" s="76"/>
      <c r="G1" s="76"/>
      <c r="H1" s="76"/>
    </row>
    <row r="3" spans="1:64" ht="15.2" customHeight="1">
      <c r="A3" s="75" t="s">
        <v>2</v>
      </c>
      <c r="B3" s="75" t="s">
        <v>3</v>
      </c>
      <c r="C3" s="75" t="s">
        <v>4</v>
      </c>
      <c r="D3" s="75" t="s">
        <v>5</v>
      </c>
      <c r="E3" s="75" t="s">
        <v>6</v>
      </c>
      <c r="F3" s="75"/>
      <c r="G3" s="75"/>
      <c r="H3" s="75"/>
    </row>
    <row r="4" spans="1:64" ht="63">
      <c r="A4" s="75"/>
      <c r="B4" s="75"/>
      <c r="C4" s="75"/>
      <c r="D4" s="75"/>
      <c r="E4" s="39" t="s">
        <v>183</v>
      </c>
      <c r="F4" s="39" t="s">
        <v>184</v>
      </c>
      <c r="G4" s="39" t="s">
        <v>185</v>
      </c>
      <c r="H4" s="20" t="s">
        <v>7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ht="31.5">
      <c r="A6" s="13" t="s">
        <v>8</v>
      </c>
      <c r="B6" s="14">
        <v>1</v>
      </c>
      <c r="C6" s="12" t="s">
        <v>9</v>
      </c>
      <c r="D6" s="12" t="s">
        <v>9</v>
      </c>
      <c r="E6" s="15"/>
      <c r="F6" s="15"/>
      <c r="G6" s="15"/>
      <c r="H6" s="15"/>
    </row>
    <row r="7" spans="1:64" ht="31.5">
      <c r="A7" s="13" t="s">
        <v>10</v>
      </c>
      <c r="B7" s="14">
        <v>2</v>
      </c>
      <c r="C7" s="12" t="s">
        <v>9</v>
      </c>
      <c r="D7" s="12" t="s">
        <v>9</v>
      </c>
      <c r="E7" s="15">
        <f>E6+E8-E35+E85-E89</f>
        <v>0</v>
      </c>
      <c r="F7" s="15">
        <f>F6+F8-F35+F85-F89</f>
        <v>0</v>
      </c>
      <c r="G7" s="15">
        <f>G6+G8-G35+G85-G89</f>
        <v>0</v>
      </c>
      <c r="H7" s="15">
        <f>H6+H8-H35</f>
        <v>0</v>
      </c>
    </row>
    <row r="8" spans="1:64">
      <c r="A8" s="13" t="s">
        <v>11</v>
      </c>
      <c r="B8" s="14">
        <v>1000</v>
      </c>
      <c r="C8" s="12"/>
      <c r="D8" s="12"/>
      <c r="E8" s="15">
        <f>E9+E12+E16+E19+E26+E30+E33</f>
        <v>0</v>
      </c>
      <c r="F8" s="15">
        <f>F9+F12+F16+F19+F26+F30+F33</f>
        <v>0</v>
      </c>
      <c r="G8" s="15">
        <f>G9+G12+G16+G19+G26+G30+G33</f>
        <v>0</v>
      </c>
      <c r="H8" s="15">
        <f>H9+H12+H16+H19+H26+H30+H33</f>
        <v>0</v>
      </c>
    </row>
    <row r="9" spans="1:64" ht="31.5">
      <c r="A9" s="13" t="s">
        <v>12</v>
      </c>
      <c r="B9" s="14">
        <v>1100</v>
      </c>
      <c r="C9" s="12">
        <v>120</v>
      </c>
      <c r="D9" s="12"/>
      <c r="E9" s="15">
        <f>SUM(E10:E11)</f>
        <v>0</v>
      </c>
      <c r="F9" s="15">
        <f>SUM(F10:F11)</f>
        <v>0</v>
      </c>
      <c r="G9" s="15">
        <f>SUM(G10:G11)</f>
        <v>0</v>
      </c>
      <c r="H9" s="15">
        <f>SUM(H10:H11)</f>
        <v>0</v>
      </c>
    </row>
    <row r="10" spans="1:64" s="9" customFormat="1" hidden="1">
      <c r="A10" s="13"/>
      <c r="B10" s="14">
        <v>1110</v>
      </c>
      <c r="C10" s="12"/>
      <c r="D10" s="12"/>
      <c r="E10" s="15"/>
      <c r="F10" s="15"/>
      <c r="G10" s="15"/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 hidden="1">
      <c r="A11" s="13"/>
      <c r="B11" s="14">
        <v>1120</v>
      </c>
      <c r="C11" s="12"/>
      <c r="D11" s="12"/>
      <c r="E11" s="15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47.25">
      <c r="A12" s="13" t="s">
        <v>13</v>
      </c>
      <c r="B12" s="14">
        <v>1200</v>
      </c>
      <c r="C12" s="12">
        <v>130</v>
      </c>
      <c r="D12" s="12"/>
      <c r="E12" s="15">
        <f>SUM(E13:E14)</f>
        <v>0</v>
      </c>
      <c r="F12" s="15">
        <f>SUM(F13:F14)</f>
        <v>0</v>
      </c>
      <c r="G12" s="15">
        <f>SUM(G13:G14)</f>
        <v>0</v>
      </c>
      <c r="H12" s="15">
        <f>SUM(H13:H14)</f>
        <v>0</v>
      </c>
    </row>
    <row r="13" spans="1:64" ht="80.25" customHeight="1">
      <c r="A13" s="13" t="s">
        <v>14</v>
      </c>
      <c r="B13" s="14">
        <v>1210</v>
      </c>
      <c r="C13" s="12">
        <v>130</v>
      </c>
      <c r="D13" s="12"/>
      <c r="E13" s="15"/>
      <c r="F13" s="15"/>
      <c r="G13" s="15"/>
      <c r="H13" s="15"/>
    </row>
    <row r="14" spans="1:64" s="9" customFormat="1" ht="24" customHeight="1">
      <c r="A14" s="13" t="s">
        <v>132</v>
      </c>
      <c r="B14" s="14">
        <v>1220</v>
      </c>
      <c r="C14" s="12">
        <v>130</v>
      </c>
      <c r="D14" s="12">
        <v>131</v>
      </c>
      <c r="E14" s="15"/>
      <c r="F14" s="15"/>
      <c r="G14" s="15"/>
      <c r="H14" s="1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9" customFormat="1" ht="27.75" customHeight="1">
      <c r="A15" s="13" t="s">
        <v>125</v>
      </c>
      <c r="B15" s="14">
        <v>1230</v>
      </c>
      <c r="C15" s="12">
        <v>130</v>
      </c>
      <c r="D15" s="12">
        <v>132</v>
      </c>
      <c r="E15" s="15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>
      <c r="A16" s="13" t="s">
        <v>15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</row>
    <row r="17" spans="1:64" s="9" customFormat="1" ht="38.25" customHeight="1">
      <c r="A17" s="13" t="s">
        <v>136</v>
      </c>
      <c r="B17" s="14">
        <v>1310</v>
      </c>
      <c r="C17" s="12">
        <v>140</v>
      </c>
      <c r="D17" s="12">
        <v>145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t="22.5" hidden="1" customHeight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>
      <c r="A19" s="13" t="s">
        <v>16</v>
      </c>
      <c r="B19" s="14">
        <v>1400</v>
      </c>
      <c r="C19" s="12">
        <v>150</v>
      </c>
      <c r="D19" s="12"/>
      <c r="E19" s="15">
        <f>E20+E24</f>
        <v>0</v>
      </c>
      <c r="F19" s="15">
        <f t="shared" ref="F19:H19" si="0">F20+F24</f>
        <v>0</v>
      </c>
      <c r="G19" s="15">
        <f t="shared" si="0"/>
        <v>0</v>
      </c>
      <c r="H19" s="15">
        <f t="shared" si="0"/>
        <v>0</v>
      </c>
    </row>
    <row r="20" spans="1:64">
      <c r="A20" s="13" t="s">
        <v>17</v>
      </c>
      <c r="B20" s="14">
        <v>1410</v>
      </c>
      <c r="C20" s="12">
        <v>150</v>
      </c>
      <c r="D20" s="12"/>
      <c r="E20" s="15">
        <f>SUM(E21:E23)</f>
        <v>0</v>
      </c>
      <c r="F20" s="15">
        <f t="shared" ref="F20:H20" si="1">SUM(F21:F23)</f>
        <v>0</v>
      </c>
      <c r="G20" s="15">
        <f t="shared" si="1"/>
        <v>0</v>
      </c>
      <c r="H20" s="15">
        <f t="shared" si="1"/>
        <v>0</v>
      </c>
    </row>
    <row r="21" spans="1:64" ht="78.75">
      <c r="A21" s="13" t="s">
        <v>138</v>
      </c>
      <c r="B21" s="14">
        <v>1411</v>
      </c>
      <c r="C21" s="12">
        <v>150</v>
      </c>
      <c r="D21" s="12">
        <v>152</v>
      </c>
      <c r="E21" s="15"/>
      <c r="F21" s="15"/>
      <c r="G21" s="15"/>
      <c r="H21" s="15"/>
    </row>
    <row r="22" spans="1:64" ht="157.5">
      <c r="A22" s="13" t="s">
        <v>139</v>
      </c>
      <c r="B22" s="14">
        <v>1412</v>
      </c>
      <c r="C22" s="12">
        <v>150</v>
      </c>
      <c r="D22" s="12">
        <v>152</v>
      </c>
      <c r="E22" s="15"/>
      <c r="F22" s="15"/>
      <c r="G22" s="15"/>
      <c r="H22" s="15"/>
    </row>
    <row r="23" spans="1:64" ht="126">
      <c r="A23" s="13" t="s">
        <v>140</v>
      </c>
      <c r="B23" s="14">
        <v>1413</v>
      </c>
      <c r="C23" s="12">
        <v>150</v>
      </c>
      <c r="D23" s="12">
        <v>152</v>
      </c>
      <c r="E23" s="15"/>
      <c r="F23" s="15"/>
      <c r="G23" s="15"/>
      <c r="H23" s="15"/>
    </row>
    <row r="24" spans="1:64" ht="31.5">
      <c r="A24" s="13" t="s">
        <v>18</v>
      </c>
      <c r="B24" s="14">
        <v>1420</v>
      </c>
      <c r="C24" s="12">
        <v>150</v>
      </c>
      <c r="D24" s="12"/>
      <c r="E24" s="15"/>
      <c r="F24" s="15"/>
      <c r="G24" s="15"/>
      <c r="H24" s="15"/>
    </row>
    <row r="25" spans="1:64" s="9" customFormat="1" hidden="1">
      <c r="A25" s="13"/>
      <c r="B25" s="14">
        <v>1430</v>
      </c>
      <c r="C25" s="12">
        <v>150</v>
      </c>
      <c r="D25" s="12"/>
      <c r="E25" s="15"/>
      <c r="F25" s="15"/>
      <c r="G25" s="15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>
      <c r="A26" s="13" t="s">
        <v>19</v>
      </c>
      <c r="B26" s="14">
        <v>1500</v>
      </c>
      <c r="C26" s="12">
        <v>180</v>
      </c>
      <c r="D26" s="12"/>
      <c r="E26" s="15">
        <f>SUM(E27:E29)</f>
        <v>0</v>
      </c>
      <c r="F26" s="15">
        <f>SUM(F27:F29)</f>
        <v>0</v>
      </c>
      <c r="G26" s="15">
        <f>SUM(G27:G29)</f>
        <v>0</v>
      </c>
      <c r="H26" s="15">
        <f>SUM(H27:H29)</f>
        <v>0</v>
      </c>
    </row>
    <row r="27" spans="1:64" s="9" customFormat="1" hidden="1">
      <c r="A27" s="13"/>
      <c r="B27" s="14">
        <v>1510</v>
      </c>
      <c r="C27" s="12">
        <v>180</v>
      </c>
      <c r="D27" s="12"/>
      <c r="E27" s="15"/>
      <c r="F27" s="15"/>
      <c r="G27" s="15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31.5">
      <c r="A28" s="13" t="s">
        <v>18</v>
      </c>
      <c r="B28" s="14">
        <v>1520</v>
      </c>
      <c r="C28" s="12">
        <v>180</v>
      </c>
      <c r="D28" s="12"/>
      <c r="E28" s="15"/>
      <c r="F28" s="15"/>
      <c r="G28" s="15"/>
      <c r="H28" s="15"/>
    </row>
    <row r="29" spans="1:64" s="9" customFormat="1" hidden="1">
      <c r="A29" s="13"/>
      <c r="B29" s="14">
        <v>1530</v>
      </c>
      <c r="C29" s="12">
        <v>180</v>
      </c>
      <c r="D29" s="12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31.5">
      <c r="A30" s="13" t="s">
        <v>20</v>
      </c>
      <c r="B30" s="14">
        <v>1900</v>
      </c>
      <c r="C30" s="12"/>
      <c r="D30" s="12"/>
      <c r="E30" s="15">
        <f>SUM(E31:E32)</f>
        <v>0</v>
      </c>
      <c r="F30" s="15">
        <f>SUM(F31:F32)</f>
        <v>0</v>
      </c>
      <c r="G30" s="15">
        <f>SUM(G31:G32)</f>
        <v>0</v>
      </c>
      <c r="H30" s="15">
        <f>SUM(H31:H32)</f>
        <v>0</v>
      </c>
    </row>
    <row r="31" spans="1:64" s="9" customFormat="1" ht="15.75" hidden="1" customHeight="1">
      <c r="A31" s="13"/>
      <c r="B31" s="14">
        <v>1910</v>
      </c>
      <c r="C31" s="12"/>
      <c r="D31" s="12"/>
      <c r="E31" s="15"/>
      <c r="F31" s="15"/>
      <c r="G31" s="15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s="9" customFormat="1" ht="15.75" hidden="1" customHeight="1">
      <c r="A32" s="13"/>
      <c r="B32" s="14">
        <v>1920</v>
      </c>
      <c r="C32" s="12"/>
      <c r="D32" s="12"/>
      <c r="E32" s="15"/>
      <c r="F32" s="15"/>
      <c r="G32" s="15"/>
      <c r="H32" s="1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8">
      <c r="A33" s="13" t="s">
        <v>21</v>
      </c>
      <c r="B33" s="14">
        <v>1980</v>
      </c>
      <c r="C33" s="12" t="s">
        <v>9</v>
      </c>
      <c r="D33" s="12"/>
      <c r="E33" s="15"/>
      <c r="F33" s="15"/>
      <c r="G33" s="15"/>
      <c r="H33" s="15"/>
    </row>
    <row r="34" spans="1:8" ht="63">
      <c r="A34" s="13" t="s">
        <v>22</v>
      </c>
      <c r="B34" s="14">
        <v>1981</v>
      </c>
      <c r="C34" s="12">
        <v>510</v>
      </c>
      <c r="D34" s="12"/>
      <c r="E34" s="15"/>
      <c r="F34" s="15"/>
      <c r="G34" s="15"/>
      <c r="H34" s="21" t="s">
        <v>9</v>
      </c>
    </row>
    <row r="35" spans="1:8">
      <c r="A35" s="13" t="s">
        <v>23</v>
      </c>
      <c r="B35" s="14">
        <v>2000</v>
      </c>
      <c r="C35" s="12" t="s">
        <v>9</v>
      </c>
      <c r="D35" s="12"/>
      <c r="E35" s="15">
        <f>E36+E45+E52+E58+E63+E65</f>
        <v>0</v>
      </c>
      <c r="F35" s="15">
        <f>F36+F45+F52+F58+F63+F65</f>
        <v>0</v>
      </c>
      <c r="G35" s="15">
        <f>G36+G45+G52+G58+G63+G65</f>
        <v>0</v>
      </c>
      <c r="H35" s="15">
        <f>H65</f>
        <v>0</v>
      </c>
    </row>
    <row r="36" spans="1:8">
      <c r="A36" s="13" t="s">
        <v>24</v>
      </c>
      <c r="B36" s="14">
        <v>2100</v>
      </c>
      <c r="C36" s="12" t="s">
        <v>9</v>
      </c>
      <c r="D36" s="12"/>
      <c r="E36" s="15">
        <f>SUM(E37:E42)</f>
        <v>0</v>
      </c>
      <c r="F36" s="15">
        <f>SUM(F37:F42)</f>
        <v>0</v>
      </c>
      <c r="G36" s="15">
        <f>SUM(G37:G42)</f>
        <v>0</v>
      </c>
      <c r="H36" s="21" t="s">
        <v>9</v>
      </c>
    </row>
    <row r="37" spans="1:8">
      <c r="A37" s="13" t="s">
        <v>25</v>
      </c>
      <c r="B37" s="14">
        <v>2110</v>
      </c>
      <c r="C37" s="12">
        <v>111</v>
      </c>
      <c r="D37" s="12">
        <v>211</v>
      </c>
      <c r="E37" s="15"/>
      <c r="F37" s="15"/>
      <c r="G37" s="15"/>
      <c r="H37" s="21" t="s">
        <v>9</v>
      </c>
    </row>
    <row r="38" spans="1:8" ht="126">
      <c r="A38" s="13" t="s">
        <v>133</v>
      </c>
      <c r="B38" s="14">
        <v>2111</v>
      </c>
      <c r="C38" s="12">
        <v>111</v>
      </c>
      <c r="D38" s="12">
        <v>266</v>
      </c>
      <c r="E38" s="15"/>
      <c r="F38" s="15"/>
      <c r="G38" s="15"/>
      <c r="H38" s="21"/>
    </row>
    <row r="39" spans="1:8" ht="31.5">
      <c r="A39" s="13" t="s">
        <v>26</v>
      </c>
      <c r="B39" s="14">
        <v>2120</v>
      </c>
      <c r="C39" s="12">
        <v>112</v>
      </c>
      <c r="D39" s="12">
        <v>214</v>
      </c>
      <c r="E39" s="15"/>
      <c r="F39" s="15"/>
      <c r="G39" s="15"/>
      <c r="H39" s="21" t="s">
        <v>9</v>
      </c>
    </row>
    <row r="40" spans="1:8" ht="47.25">
      <c r="A40" s="13" t="s">
        <v>134</v>
      </c>
      <c r="B40" s="14">
        <v>2121</v>
      </c>
      <c r="C40" s="12">
        <v>112</v>
      </c>
      <c r="D40" s="12">
        <v>266</v>
      </c>
      <c r="E40" s="15"/>
      <c r="F40" s="15"/>
      <c r="G40" s="15"/>
      <c r="H40" s="21"/>
    </row>
    <row r="41" spans="1:8" ht="63">
      <c r="A41" s="13" t="s">
        <v>27</v>
      </c>
      <c r="B41" s="14">
        <v>2130</v>
      </c>
      <c r="C41" s="12">
        <v>113</v>
      </c>
      <c r="D41" s="12"/>
      <c r="E41" s="15"/>
      <c r="F41" s="15"/>
      <c r="G41" s="15"/>
      <c r="H41" s="21" t="s">
        <v>9</v>
      </c>
    </row>
    <row r="42" spans="1:8" ht="94.5">
      <c r="A42" s="13" t="s">
        <v>28</v>
      </c>
      <c r="B42" s="14">
        <v>2140</v>
      </c>
      <c r="C42" s="12">
        <v>119</v>
      </c>
      <c r="D42" s="12">
        <v>213</v>
      </c>
      <c r="E42" s="15">
        <f>SUM(E43:E44)</f>
        <v>0</v>
      </c>
      <c r="F42" s="15">
        <f>SUM(F43:F44)</f>
        <v>0</v>
      </c>
      <c r="G42" s="15">
        <f>SUM(G43:G44)</f>
        <v>0</v>
      </c>
      <c r="H42" s="21" t="s">
        <v>9</v>
      </c>
    </row>
    <row r="43" spans="1:8">
      <c r="A43" s="13" t="s">
        <v>29</v>
      </c>
      <c r="B43" s="14">
        <v>2141</v>
      </c>
      <c r="C43" s="12">
        <v>119</v>
      </c>
      <c r="D43" s="12">
        <v>213</v>
      </c>
      <c r="E43" s="15"/>
      <c r="F43" s="15"/>
      <c r="G43" s="15"/>
      <c r="H43" s="21" t="s">
        <v>9</v>
      </c>
    </row>
    <row r="44" spans="1:8">
      <c r="A44" s="13" t="s">
        <v>30</v>
      </c>
      <c r="B44" s="14">
        <v>2142</v>
      </c>
      <c r="C44" s="12">
        <v>119</v>
      </c>
      <c r="D44" s="12"/>
      <c r="E44" s="15"/>
      <c r="F44" s="15"/>
      <c r="G44" s="15"/>
      <c r="H44" s="21" t="s">
        <v>9</v>
      </c>
    </row>
    <row r="45" spans="1:8" ht="31.5">
      <c r="A45" s="13" t="s">
        <v>31</v>
      </c>
      <c r="B45" s="14">
        <v>2200</v>
      </c>
      <c r="C45" s="12">
        <v>300</v>
      </c>
      <c r="D45" s="12"/>
      <c r="E45" s="15">
        <f>E46+E49+E50+E51</f>
        <v>0</v>
      </c>
      <c r="F45" s="15">
        <f>F46+F49+F50+F51</f>
        <v>0</v>
      </c>
      <c r="G45" s="15">
        <f>G46+G49+G50+G51</f>
        <v>0</v>
      </c>
      <c r="H45" s="21" t="s">
        <v>9</v>
      </c>
    </row>
    <row r="46" spans="1:8" ht="47.25">
      <c r="A46" s="13" t="s">
        <v>32</v>
      </c>
      <c r="B46" s="14">
        <v>2210</v>
      </c>
      <c r="C46" s="12">
        <v>320</v>
      </c>
      <c r="D46" s="12"/>
      <c r="E46" s="15"/>
      <c r="F46" s="15"/>
      <c r="G46" s="15"/>
      <c r="H46" s="21" t="s">
        <v>9</v>
      </c>
    </row>
    <row r="47" spans="1:8" ht="63">
      <c r="A47" s="13" t="s">
        <v>33</v>
      </c>
      <c r="B47" s="14">
        <v>2211</v>
      </c>
      <c r="C47" s="12">
        <v>321</v>
      </c>
      <c r="D47" s="12"/>
      <c r="E47" s="15"/>
      <c r="F47" s="15"/>
      <c r="G47" s="15"/>
      <c r="H47" s="21" t="s">
        <v>9</v>
      </c>
    </row>
    <row r="48" spans="1:8" ht="47.25">
      <c r="A48" s="13" t="s">
        <v>34</v>
      </c>
      <c r="B48" s="14">
        <v>2212</v>
      </c>
      <c r="C48" s="12">
        <v>323</v>
      </c>
      <c r="D48" s="12"/>
      <c r="E48" s="15"/>
      <c r="F48" s="15"/>
      <c r="G48" s="15"/>
      <c r="H48" s="21" t="s">
        <v>9</v>
      </c>
    </row>
    <row r="49" spans="1:8" ht="63">
      <c r="A49" s="13" t="s">
        <v>35</v>
      </c>
      <c r="B49" s="14">
        <v>2220</v>
      </c>
      <c r="C49" s="12">
        <v>340</v>
      </c>
      <c r="D49" s="12"/>
      <c r="E49" s="15"/>
      <c r="F49" s="15"/>
      <c r="G49" s="15"/>
      <c r="H49" s="21" t="s">
        <v>9</v>
      </c>
    </row>
    <row r="50" spans="1:8" ht="110.25">
      <c r="A50" s="13" t="s">
        <v>36</v>
      </c>
      <c r="B50" s="14">
        <v>2230</v>
      </c>
      <c r="C50" s="12">
        <v>350</v>
      </c>
      <c r="D50" s="12"/>
      <c r="E50" s="15"/>
      <c r="F50" s="15"/>
      <c r="G50" s="15"/>
      <c r="H50" s="21" t="s">
        <v>9</v>
      </c>
    </row>
    <row r="51" spans="1:8">
      <c r="A51" s="13" t="s">
        <v>37</v>
      </c>
      <c r="B51" s="14">
        <v>2240</v>
      </c>
      <c r="C51" s="12">
        <v>360</v>
      </c>
      <c r="D51" s="12"/>
      <c r="E51" s="15"/>
      <c r="F51" s="15"/>
      <c r="G51" s="15"/>
      <c r="H51" s="21" t="s">
        <v>9</v>
      </c>
    </row>
    <row r="52" spans="1:8" ht="31.5">
      <c r="A52" s="13" t="s">
        <v>38</v>
      </c>
      <c r="B52" s="14">
        <v>2300</v>
      </c>
      <c r="C52" s="12">
        <v>850</v>
      </c>
      <c r="D52" s="12">
        <v>290</v>
      </c>
      <c r="E52" s="15">
        <f>SUM(E53:E57)</f>
        <v>0</v>
      </c>
      <c r="F52" s="15">
        <f t="shared" ref="F52:G52" si="2">SUM(F53:F57)</f>
        <v>0</v>
      </c>
      <c r="G52" s="15">
        <f t="shared" si="2"/>
        <v>0</v>
      </c>
      <c r="H52" s="21" t="s">
        <v>9</v>
      </c>
    </row>
    <row r="53" spans="1:8" ht="31.5">
      <c r="A53" s="13" t="s">
        <v>39</v>
      </c>
      <c r="B53" s="14">
        <v>2310</v>
      </c>
      <c r="C53" s="12">
        <v>851</v>
      </c>
      <c r="D53" s="12">
        <v>291</v>
      </c>
      <c r="E53" s="15"/>
      <c r="F53" s="15"/>
      <c r="G53" s="15"/>
      <c r="H53" s="21" t="s">
        <v>9</v>
      </c>
    </row>
    <row r="54" spans="1:8">
      <c r="A54" s="13" t="s">
        <v>135</v>
      </c>
      <c r="B54" s="14">
        <v>2320</v>
      </c>
      <c r="C54" s="12">
        <v>852</v>
      </c>
      <c r="D54" s="12">
        <v>291</v>
      </c>
      <c r="E54" s="15"/>
      <c r="F54" s="15"/>
      <c r="G54" s="15"/>
      <c r="H54" s="21"/>
    </row>
    <row r="55" spans="1:8" ht="63">
      <c r="A55" s="13" t="s">
        <v>40</v>
      </c>
      <c r="B55" s="14">
        <v>2330</v>
      </c>
      <c r="C55" s="12">
        <v>852</v>
      </c>
      <c r="D55" s="12">
        <v>292</v>
      </c>
      <c r="E55" s="15"/>
      <c r="F55" s="15"/>
      <c r="G55" s="15"/>
      <c r="H55" s="21" t="s">
        <v>9</v>
      </c>
    </row>
    <row r="56" spans="1:8" ht="47.25">
      <c r="A56" s="13" t="s">
        <v>41</v>
      </c>
      <c r="B56" s="14">
        <v>2340</v>
      </c>
      <c r="C56" s="12">
        <v>853</v>
      </c>
      <c r="D56" s="12">
        <v>292</v>
      </c>
      <c r="E56" s="15"/>
      <c r="F56" s="15"/>
      <c r="G56" s="15"/>
      <c r="H56" s="21" t="s">
        <v>9</v>
      </c>
    </row>
    <row r="57" spans="1:8" ht="63">
      <c r="A57" s="13" t="s">
        <v>137</v>
      </c>
      <c r="B57" s="14">
        <v>2350</v>
      </c>
      <c r="C57" s="12">
        <v>853</v>
      </c>
      <c r="D57" s="12">
        <v>293</v>
      </c>
      <c r="E57" s="15"/>
      <c r="F57" s="15"/>
      <c r="G57" s="15"/>
      <c r="H57" s="21"/>
    </row>
    <row r="58" spans="1:8" ht="47.25">
      <c r="A58" s="13" t="s">
        <v>42</v>
      </c>
      <c r="B58" s="14">
        <v>2400</v>
      </c>
      <c r="C58" s="12" t="s">
        <v>9</v>
      </c>
      <c r="D58" s="12"/>
      <c r="E58" s="15">
        <f>SUM(E59:E62)</f>
        <v>0</v>
      </c>
      <c r="F58" s="15">
        <f>SUM(F59:F62)</f>
        <v>0</v>
      </c>
      <c r="G58" s="15">
        <f>SUM(G59:G62)</f>
        <v>0</v>
      </c>
      <c r="H58" s="21" t="s">
        <v>9</v>
      </c>
    </row>
    <row r="59" spans="1:8" ht="31.5">
      <c r="A59" s="13" t="s">
        <v>43</v>
      </c>
      <c r="B59" s="14">
        <v>2410</v>
      </c>
      <c r="C59" s="12">
        <v>613</v>
      </c>
      <c r="D59" s="12"/>
      <c r="E59" s="15"/>
      <c r="F59" s="15"/>
      <c r="G59" s="15"/>
      <c r="H59" s="21" t="s">
        <v>9</v>
      </c>
    </row>
    <row r="60" spans="1:8" ht="31.5">
      <c r="A60" s="13" t="s">
        <v>44</v>
      </c>
      <c r="B60" s="14">
        <v>2420</v>
      </c>
      <c r="C60" s="12">
        <v>623</v>
      </c>
      <c r="D60" s="12"/>
      <c r="E60" s="15"/>
      <c r="F60" s="15"/>
      <c r="G60" s="15"/>
      <c r="H60" s="21" t="s">
        <v>9</v>
      </c>
    </row>
    <row r="61" spans="1:8" ht="63">
      <c r="A61" s="13" t="s">
        <v>45</v>
      </c>
      <c r="B61" s="14">
        <v>2430</v>
      </c>
      <c r="C61" s="12">
        <v>634</v>
      </c>
      <c r="D61" s="12"/>
      <c r="E61" s="15"/>
      <c r="F61" s="15"/>
      <c r="G61" s="15"/>
      <c r="H61" s="21" t="s">
        <v>9</v>
      </c>
    </row>
    <row r="62" spans="1:8" ht="31.5">
      <c r="A62" s="13" t="s">
        <v>46</v>
      </c>
      <c r="B62" s="14">
        <v>2440</v>
      </c>
      <c r="C62" s="12">
        <v>810</v>
      </c>
      <c r="D62" s="12"/>
      <c r="E62" s="15"/>
      <c r="F62" s="15"/>
      <c r="G62" s="15"/>
      <c r="H62" s="21" t="s">
        <v>9</v>
      </c>
    </row>
    <row r="63" spans="1:8" ht="31.5">
      <c r="A63" s="13" t="s">
        <v>47</v>
      </c>
      <c r="B63" s="14">
        <v>2500</v>
      </c>
      <c r="C63" s="12" t="s">
        <v>9</v>
      </c>
      <c r="D63" s="12"/>
      <c r="E63" s="15"/>
      <c r="F63" s="15"/>
      <c r="G63" s="15"/>
      <c r="H63" s="21" t="s">
        <v>9</v>
      </c>
    </row>
    <row r="64" spans="1:8" ht="78.75">
      <c r="A64" s="13" t="s">
        <v>48</v>
      </c>
      <c r="B64" s="14">
        <v>2520</v>
      </c>
      <c r="C64" s="12">
        <v>831</v>
      </c>
      <c r="D64" s="12"/>
      <c r="E64" s="15"/>
      <c r="F64" s="15"/>
      <c r="G64" s="15"/>
      <c r="H64" s="21" t="s">
        <v>9</v>
      </c>
    </row>
    <row r="65" spans="1:64" ht="31.5">
      <c r="A65" s="13" t="s">
        <v>49</v>
      </c>
      <c r="B65" s="14">
        <v>2600</v>
      </c>
      <c r="C65" s="12" t="s">
        <v>9</v>
      </c>
      <c r="D65" s="12"/>
      <c r="E65" s="15">
        <f>E66+E67+E82</f>
        <v>0</v>
      </c>
      <c r="F65" s="15">
        <f>F66+F67+F82</f>
        <v>0</v>
      </c>
      <c r="G65" s="15">
        <f>G66+G67+G82</f>
        <v>0</v>
      </c>
      <c r="H65" s="15">
        <f>H66+H67+H82</f>
        <v>0</v>
      </c>
    </row>
    <row r="66" spans="1:64" ht="47.25">
      <c r="A66" s="13" t="s">
        <v>50</v>
      </c>
      <c r="B66" s="14">
        <v>2630</v>
      </c>
      <c r="C66" s="12">
        <v>243</v>
      </c>
      <c r="D66" s="12"/>
      <c r="E66" s="15"/>
      <c r="F66" s="15"/>
      <c r="G66" s="15"/>
      <c r="H66" s="15"/>
    </row>
    <row r="67" spans="1:64" ht="31.5">
      <c r="A67" s="13" t="s">
        <v>51</v>
      </c>
      <c r="B67" s="14">
        <v>2640</v>
      </c>
      <c r="C67" s="12">
        <v>244</v>
      </c>
      <c r="D67" s="12"/>
      <c r="E67" s="15">
        <f>SUM(E68:E81)</f>
        <v>0</v>
      </c>
      <c r="F67" s="15">
        <f t="shared" ref="F67:H67" si="3">SUM(F68:F81)</f>
        <v>0</v>
      </c>
      <c r="G67" s="15">
        <f t="shared" si="3"/>
        <v>0</v>
      </c>
      <c r="H67" s="15">
        <f t="shared" si="3"/>
        <v>0</v>
      </c>
    </row>
    <row r="68" spans="1:64" s="9" customFormat="1" ht="18.75" customHeight="1">
      <c r="A68" s="13" t="s">
        <v>116</v>
      </c>
      <c r="B68" s="14">
        <v>2641</v>
      </c>
      <c r="C68" s="12">
        <v>244</v>
      </c>
      <c r="D68" s="12">
        <v>221</v>
      </c>
      <c r="E68" s="15"/>
      <c r="F68" s="15"/>
      <c r="G68" s="15"/>
      <c r="H68" s="1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s="9" customFormat="1" ht="31.5" customHeight="1">
      <c r="A69" s="13" t="s">
        <v>117</v>
      </c>
      <c r="B69" s="14">
        <v>2642</v>
      </c>
      <c r="C69" s="12">
        <v>244</v>
      </c>
      <c r="D69" s="12">
        <v>222</v>
      </c>
      <c r="E69" s="15"/>
      <c r="F69" s="15"/>
      <c r="G69" s="15"/>
      <c r="H69" s="15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s="9" customFormat="1" ht="20.25" customHeight="1">
      <c r="A70" s="13" t="s">
        <v>118</v>
      </c>
      <c r="B70" s="14">
        <v>2643</v>
      </c>
      <c r="C70" s="12">
        <v>244</v>
      </c>
      <c r="D70" s="12">
        <v>223</v>
      </c>
      <c r="E70" s="15"/>
      <c r="F70" s="15"/>
      <c r="G70" s="15"/>
      <c r="H70" s="15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s="9" customFormat="1" ht="65.25" customHeight="1">
      <c r="A71" s="13" t="s">
        <v>126</v>
      </c>
      <c r="B71" s="14">
        <v>2644</v>
      </c>
      <c r="C71" s="12">
        <v>244</v>
      </c>
      <c r="D71" s="12">
        <v>224</v>
      </c>
      <c r="E71" s="15"/>
      <c r="F71" s="15"/>
      <c r="G71" s="15"/>
      <c r="H71" s="15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s="9" customFormat="1" ht="32.25" customHeight="1">
      <c r="A72" s="13" t="s">
        <v>119</v>
      </c>
      <c r="B72" s="14">
        <v>2645</v>
      </c>
      <c r="C72" s="12">
        <v>244</v>
      </c>
      <c r="D72" s="12">
        <v>225</v>
      </c>
      <c r="E72" s="15"/>
      <c r="F72" s="15"/>
      <c r="G72" s="15"/>
      <c r="H72" s="1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s="9" customFormat="1" ht="35.25" customHeight="1">
      <c r="A73" s="13" t="s">
        <v>120</v>
      </c>
      <c r="B73" s="14">
        <v>2646</v>
      </c>
      <c r="C73" s="12">
        <v>244</v>
      </c>
      <c r="D73" s="12">
        <v>226</v>
      </c>
      <c r="E73" s="15"/>
      <c r="F73" s="15"/>
      <c r="G73" s="15"/>
      <c r="H73" s="15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s="9" customFormat="1" ht="18" customHeight="1">
      <c r="A74" s="13" t="s">
        <v>127</v>
      </c>
      <c r="B74" s="14">
        <v>2647</v>
      </c>
      <c r="C74" s="12">
        <v>244</v>
      </c>
      <c r="D74" s="12">
        <v>227</v>
      </c>
      <c r="E74" s="15"/>
      <c r="F74" s="15"/>
      <c r="G74" s="15"/>
      <c r="H74" s="1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s="9" customFormat="1" ht="37.5" customHeight="1">
      <c r="A75" s="13" t="s">
        <v>121</v>
      </c>
      <c r="B75" s="14">
        <v>2648</v>
      </c>
      <c r="C75" s="12">
        <v>244</v>
      </c>
      <c r="D75" s="12">
        <v>310</v>
      </c>
      <c r="E75" s="15"/>
      <c r="F75" s="15"/>
      <c r="G75" s="15"/>
      <c r="H75" s="1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s="9" customFormat="1" ht="45.75" customHeight="1">
      <c r="A76" s="13" t="s">
        <v>128</v>
      </c>
      <c r="B76" s="14">
        <v>2649</v>
      </c>
      <c r="C76" s="12">
        <v>244</v>
      </c>
      <c r="D76" s="12">
        <v>341</v>
      </c>
      <c r="E76" s="15"/>
      <c r="F76" s="15"/>
      <c r="G76" s="15"/>
      <c r="H76" s="15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s="9" customFormat="1" ht="32.25" customHeight="1">
      <c r="A77" s="13" t="s">
        <v>123</v>
      </c>
      <c r="B77" s="14">
        <v>2650</v>
      </c>
      <c r="C77" s="12">
        <v>244</v>
      </c>
      <c r="D77" s="12">
        <v>342</v>
      </c>
      <c r="E77" s="15"/>
      <c r="F77" s="15"/>
      <c r="G77" s="15"/>
      <c r="H77" s="1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s="9" customFormat="1" ht="36.75" customHeight="1">
      <c r="A78" s="13" t="s">
        <v>129</v>
      </c>
      <c r="B78" s="14">
        <v>2651</v>
      </c>
      <c r="C78" s="12">
        <v>244</v>
      </c>
      <c r="D78" s="12">
        <v>343</v>
      </c>
      <c r="E78" s="15"/>
      <c r="F78" s="15"/>
      <c r="G78" s="15"/>
      <c r="H78" s="15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s="9" customFormat="1" ht="39" customHeight="1">
      <c r="A79" s="13" t="s">
        <v>130</v>
      </c>
      <c r="B79" s="14">
        <v>2652</v>
      </c>
      <c r="C79" s="12">
        <v>244</v>
      </c>
      <c r="D79" s="12">
        <v>345</v>
      </c>
      <c r="E79" s="15"/>
      <c r="F79" s="15"/>
      <c r="G79" s="15"/>
      <c r="H79" s="15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s="9" customFormat="1" ht="39.75" customHeight="1">
      <c r="A80" s="13" t="s">
        <v>124</v>
      </c>
      <c r="B80" s="14">
        <v>2653</v>
      </c>
      <c r="C80" s="12">
        <v>244</v>
      </c>
      <c r="D80" s="12">
        <v>346</v>
      </c>
      <c r="E80" s="15"/>
      <c r="F80" s="15"/>
      <c r="G80" s="15"/>
      <c r="H80" s="15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s="9" customFormat="1" ht="54.75" customHeight="1">
      <c r="A81" s="13" t="s">
        <v>131</v>
      </c>
      <c r="B81" s="14">
        <v>2654</v>
      </c>
      <c r="C81" s="12">
        <v>244</v>
      </c>
      <c r="D81" s="12">
        <v>349</v>
      </c>
      <c r="E81" s="15"/>
      <c r="F81" s="15"/>
      <c r="G81" s="15"/>
      <c r="H81" s="1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47.25">
      <c r="A82" s="13" t="s">
        <v>52</v>
      </c>
      <c r="B82" s="14">
        <v>2650</v>
      </c>
      <c r="C82" s="12">
        <v>400</v>
      </c>
      <c r="D82" s="12"/>
      <c r="E82" s="15">
        <f>SUM(E83:E84)</f>
        <v>0</v>
      </c>
      <c r="F82" s="15">
        <f>SUM(F83:F84)</f>
        <v>0</v>
      </c>
      <c r="G82" s="15">
        <f>SUM(G83:G84)</f>
        <v>0</v>
      </c>
      <c r="H82" s="15">
        <f>SUM(H83:H84)</f>
        <v>0</v>
      </c>
    </row>
    <row r="83" spans="1:64" ht="47.25">
      <c r="A83" s="13" t="s">
        <v>53</v>
      </c>
      <c r="B83" s="14">
        <v>2651</v>
      </c>
      <c r="C83" s="12">
        <v>406</v>
      </c>
      <c r="D83" s="12"/>
      <c r="E83" s="15"/>
      <c r="F83" s="15"/>
      <c r="G83" s="15"/>
      <c r="H83" s="15"/>
    </row>
    <row r="84" spans="1:64" ht="47.25">
      <c r="A84" s="13" t="s">
        <v>54</v>
      </c>
      <c r="B84" s="14">
        <v>2652</v>
      </c>
      <c r="C84" s="12">
        <v>407</v>
      </c>
      <c r="D84" s="12"/>
      <c r="E84" s="15"/>
      <c r="F84" s="15"/>
      <c r="G84" s="15"/>
      <c r="H84" s="15"/>
    </row>
    <row r="85" spans="1:64" ht="31.5">
      <c r="A85" s="13" t="s">
        <v>55</v>
      </c>
      <c r="B85" s="14">
        <v>3000</v>
      </c>
      <c r="C85" s="12">
        <v>100</v>
      </c>
      <c r="D85" s="12"/>
      <c r="E85" s="15">
        <f>SUM(E86:E88)</f>
        <v>0</v>
      </c>
      <c r="F85" s="15">
        <f>SUM(F86:F88)</f>
        <v>0</v>
      </c>
      <c r="G85" s="15">
        <f>SUM(G86:G88)</f>
        <v>0</v>
      </c>
      <c r="H85" s="21" t="s">
        <v>9</v>
      </c>
    </row>
    <row r="86" spans="1:64">
      <c r="A86" s="13" t="s">
        <v>56</v>
      </c>
      <c r="B86" s="14">
        <v>3010</v>
      </c>
      <c r="C86" s="12"/>
      <c r="D86" s="12"/>
      <c r="E86" s="15"/>
      <c r="F86" s="15"/>
      <c r="G86" s="15"/>
      <c r="H86" s="21" t="s">
        <v>9</v>
      </c>
    </row>
    <row r="87" spans="1:64">
      <c r="A87" s="13" t="s">
        <v>57</v>
      </c>
      <c r="B87" s="14">
        <v>3020</v>
      </c>
      <c r="C87" s="12"/>
      <c r="D87" s="12"/>
      <c r="E87" s="15"/>
      <c r="F87" s="15"/>
      <c r="G87" s="15"/>
      <c r="H87" s="21" t="s">
        <v>9</v>
      </c>
    </row>
    <row r="88" spans="1:64" ht="18.75" customHeight="1">
      <c r="A88" s="13" t="s">
        <v>58</v>
      </c>
      <c r="B88" s="14">
        <v>3030</v>
      </c>
      <c r="C88" s="12"/>
      <c r="D88" s="12"/>
      <c r="E88" s="15"/>
      <c r="F88" s="15"/>
      <c r="G88" s="15"/>
      <c r="H88" s="21" t="s">
        <v>9</v>
      </c>
    </row>
    <row r="89" spans="1:64">
      <c r="A89" s="13" t="s">
        <v>59</v>
      </c>
      <c r="B89" s="14">
        <v>4000</v>
      </c>
      <c r="C89" s="12" t="s">
        <v>9</v>
      </c>
      <c r="D89" s="12"/>
      <c r="E89" s="15"/>
      <c r="F89" s="15"/>
      <c r="G89" s="15"/>
      <c r="H89" s="21" t="s">
        <v>9</v>
      </c>
    </row>
    <row r="90" spans="1:64">
      <c r="A90" s="13" t="s">
        <v>60</v>
      </c>
      <c r="B90" s="14">
        <v>4010</v>
      </c>
      <c r="C90" s="12">
        <v>610</v>
      </c>
      <c r="D90" s="12"/>
      <c r="E90" s="15"/>
      <c r="F90" s="15"/>
      <c r="G90" s="15"/>
      <c r="H90" s="21" t="s">
        <v>9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90"/>
  <sheetViews>
    <sheetView workbookViewId="0">
      <selection activeCell="G5" sqref="G5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64" ht="15.2" customHeight="1">
      <c r="A1" s="76" t="s">
        <v>63</v>
      </c>
      <c r="B1" s="76"/>
      <c r="C1" s="76"/>
      <c r="D1" s="76"/>
      <c r="E1" s="76"/>
      <c r="F1" s="76"/>
      <c r="G1" s="76"/>
      <c r="H1" s="76"/>
    </row>
    <row r="3" spans="1:64" ht="15.2" customHeight="1">
      <c r="A3" s="75" t="s">
        <v>2</v>
      </c>
      <c r="B3" s="75" t="s">
        <v>3</v>
      </c>
      <c r="C3" s="75" t="s">
        <v>4</v>
      </c>
      <c r="D3" s="75" t="s">
        <v>5</v>
      </c>
      <c r="E3" s="75" t="s">
        <v>6</v>
      </c>
      <c r="F3" s="75"/>
      <c r="G3" s="75"/>
      <c r="H3" s="75"/>
    </row>
    <row r="4" spans="1:64" ht="63">
      <c r="A4" s="75"/>
      <c r="B4" s="75"/>
      <c r="C4" s="75"/>
      <c r="D4" s="75"/>
      <c r="E4" s="39" t="s">
        <v>183</v>
      </c>
      <c r="F4" s="39" t="s">
        <v>184</v>
      </c>
      <c r="G4" s="39" t="s">
        <v>186</v>
      </c>
      <c r="H4" s="20" t="s">
        <v>7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s="7" customFormat="1" ht="31.5">
      <c r="A6" s="13" t="s">
        <v>8</v>
      </c>
      <c r="B6" s="14">
        <v>1</v>
      </c>
      <c r="C6" s="12" t="s">
        <v>9</v>
      </c>
      <c r="D6" s="12" t="s">
        <v>9</v>
      </c>
      <c r="E6" s="15"/>
      <c r="F6" s="15"/>
      <c r="G6" s="15"/>
      <c r="H6" s="1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31.5">
      <c r="A7" s="13" t="s">
        <v>10</v>
      </c>
      <c r="B7" s="14">
        <v>2</v>
      </c>
      <c r="C7" s="12" t="s">
        <v>9</v>
      </c>
      <c r="D7" s="12" t="s">
        <v>9</v>
      </c>
      <c r="E7" s="15">
        <f>E6+E8-E35+E85-E89</f>
        <v>0</v>
      </c>
      <c r="F7" s="15">
        <f>F6+F8-F35+F85-F89</f>
        <v>0</v>
      </c>
      <c r="G7" s="15">
        <f>G6+G8-G35+G85-G89</f>
        <v>0</v>
      </c>
      <c r="H7" s="15">
        <f>H6+H8-H35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>
      <c r="A8" s="13" t="s">
        <v>11</v>
      </c>
      <c r="B8" s="14">
        <v>1000</v>
      </c>
      <c r="C8" s="12"/>
      <c r="D8" s="12">
        <v>100</v>
      </c>
      <c r="E8" s="15">
        <f>E9+E12+E16+E19+E26+E30+E33</f>
        <v>0</v>
      </c>
      <c r="F8" s="15">
        <f>F9+F12+F16+F19+F26+F30+F33</f>
        <v>0</v>
      </c>
      <c r="G8" s="15">
        <f>G9+G12+G16+G19+G26+G30+G33</f>
        <v>0</v>
      </c>
      <c r="H8" s="15">
        <f>H9+H12+H16+H19+H26+H30+H33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31.5">
      <c r="A9" s="13" t="s">
        <v>12</v>
      </c>
      <c r="B9" s="14">
        <v>1100</v>
      </c>
      <c r="C9" s="12">
        <v>120</v>
      </c>
      <c r="D9" s="12"/>
      <c r="E9" s="15">
        <f>SUM(E10:E11)</f>
        <v>0</v>
      </c>
      <c r="F9" s="15">
        <f>SUM(F10:F11)</f>
        <v>0</v>
      </c>
      <c r="G9" s="15">
        <f>SUM(G10:G11)</f>
        <v>0</v>
      </c>
      <c r="H9" s="15">
        <f>SUM(H10:H11)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9" customFormat="1" hidden="1">
      <c r="A10" s="13"/>
      <c r="B10" s="14">
        <v>1110</v>
      </c>
      <c r="C10" s="12"/>
      <c r="D10" s="12"/>
      <c r="E10" s="15"/>
      <c r="F10" s="15"/>
      <c r="G10" s="15"/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 hidden="1">
      <c r="A11" s="13"/>
      <c r="B11" s="14">
        <v>1120</v>
      </c>
      <c r="C11" s="12"/>
      <c r="D11" s="12"/>
      <c r="E11" s="15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7" customFormat="1" ht="47.25">
      <c r="A12" s="13" t="s">
        <v>13</v>
      </c>
      <c r="B12" s="14">
        <v>1200</v>
      </c>
      <c r="C12" s="12">
        <v>130</v>
      </c>
      <c r="D12" s="12">
        <v>130</v>
      </c>
      <c r="E12" s="15">
        <f>SUM(E13:E15)</f>
        <v>0</v>
      </c>
      <c r="F12" s="15">
        <f>SUM(F13:F15)</f>
        <v>0</v>
      </c>
      <c r="G12" s="15">
        <f>SUM(G13:G15)</f>
        <v>0</v>
      </c>
      <c r="H12" s="15">
        <f>SUM(H13:H15)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7" customFormat="1" ht="78.75">
      <c r="A13" s="13" t="s">
        <v>14</v>
      </c>
      <c r="B13" s="14">
        <v>1210</v>
      </c>
      <c r="C13" s="12">
        <v>130</v>
      </c>
      <c r="D13" s="12"/>
      <c r="E13" s="15"/>
      <c r="F13" s="15"/>
      <c r="G13" s="15"/>
      <c r="H13" s="1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7" customFormat="1">
      <c r="A14" s="13" t="s">
        <v>132</v>
      </c>
      <c r="B14" s="14">
        <v>1220</v>
      </c>
      <c r="C14" s="12">
        <v>130</v>
      </c>
      <c r="D14" s="12">
        <v>131</v>
      </c>
      <c r="E14" s="15"/>
      <c r="F14" s="15"/>
      <c r="G14" s="15"/>
      <c r="H14" s="1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s="7" customFormat="1" ht="31.5">
      <c r="A15" s="13" t="s">
        <v>125</v>
      </c>
      <c r="B15" s="14">
        <v>1220</v>
      </c>
      <c r="C15" s="12">
        <v>130</v>
      </c>
      <c r="D15" s="12">
        <v>132</v>
      </c>
      <c r="E15" s="15"/>
      <c r="F15" s="15"/>
      <c r="G15" s="15"/>
      <c r="H15" s="1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47.25">
      <c r="A16" s="13" t="s">
        <v>15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9" customFormat="1" ht="36.75" customHeight="1">
      <c r="A17" s="13" t="s">
        <v>136</v>
      </c>
      <c r="B17" s="14">
        <v>1310</v>
      </c>
      <c r="C17" s="12">
        <v>140</v>
      </c>
      <c r="D17" s="12">
        <v>145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t="30" hidden="1" customHeight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7" customFormat="1" ht="31.5">
      <c r="A19" s="13" t="s">
        <v>16</v>
      </c>
      <c r="B19" s="14">
        <v>1400</v>
      </c>
      <c r="C19" s="12">
        <v>150</v>
      </c>
      <c r="D19" s="12"/>
      <c r="E19" s="15">
        <f>E20+E24</f>
        <v>0</v>
      </c>
      <c r="F19" s="15">
        <f t="shared" ref="F19:H19" si="0">F20+F24</f>
        <v>0</v>
      </c>
      <c r="G19" s="15">
        <f t="shared" si="0"/>
        <v>0</v>
      </c>
      <c r="H19" s="15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>
      <c r="A20" s="13" t="s">
        <v>17</v>
      </c>
      <c r="B20" s="14">
        <v>1410</v>
      </c>
      <c r="C20" s="12">
        <v>150</v>
      </c>
      <c r="D20" s="12"/>
      <c r="E20" s="15">
        <f>SUM(E21:E23)</f>
        <v>0</v>
      </c>
      <c r="F20" s="15">
        <f t="shared" ref="F20:H20" si="1">SUM(F21:F23)</f>
        <v>0</v>
      </c>
      <c r="G20" s="15">
        <f t="shared" si="1"/>
        <v>0</v>
      </c>
      <c r="H20" s="15">
        <f t="shared" si="1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78.75">
      <c r="A21" s="13" t="s">
        <v>138</v>
      </c>
      <c r="B21" s="14">
        <v>1411</v>
      </c>
      <c r="C21" s="12">
        <v>150</v>
      </c>
      <c r="D21" s="12">
        <v>152</v>
      </c>
      <c r="E21" s="15"/>
      <c r="F21" s="15"/>
      <c r="G21" s="15"/>
      <c r="H21" s="1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57.5">
      <c r="A22" s="13" t="s">
        <v>139</v>
      </c>
      <c r="B22" s="14">
        <v>1412</v>
      </c>
      <c r="C22" s="12">
        <v>150</v>
      </c>
      <c r="D22" s="12">
        <v>152</v>
      </c>
      <c r="E22" s="15"/>
      <c r="F22" s="15"/>
      <c r="G22" s="15"/>
      <c r="H22" s="1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26">
      <c r="A23" s="13" t="s">
        <v>140</v>
      </c>
      <c r="B23" s="14">
        <v>1413</v>
      </c>
      <c r="C23" s="12">
        <v>150</v>
      </c>
      <c r="D23" s="12">
        <v>152</v>
      </c>
      <c r="E23" s="15"/>
      <c r="F23" s="15"/>
      <c r="G23" s="15"/>
      <c r="H23" s="1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31.5">
      <c r="A24" s="13" t="s">
        <v>18</v>
      </c>
      <c r="B24" s="14">
        <v>1420</v>
      </c>
      <c r="C24" s="12">
        <v>150</v>
      </c>
      <c r="D24" s="12"/>
      <c r="E24" s="15"/>
      <c r="F24" s="15"/>
      <c r="G24" s="15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9" customFormat="1" hidden="1">
      <c r="A25" s="13"/>
      <c r="B25" s="14">
        <v>1430</v>
      </c>
      <c r="C25" s="12">
        <v>150</v>
      </c>
      <c r="D25" s="12"/>
      <c r="E25" s="15"/>
      <c r="F25" s="15"/>
      <c r="G25" s="15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s="7" customFormat="1">
      <c r="A26" s="13" t="s">
        <v>19</v>
      </c>
      <c r="B26" s="14">
        <v>1500</v>
      </c>
      <c r="C26" s="12">
        <v>180</v>
      </c>
      <c r="D26" s="12"/>
      <c r="E26" s="15">
        <f>SUM(E27:E29)</f>
        <v>0</v>
      </c>
      <c r="F26" s="15">
        <f>SUM(F27:F29)</f>
        <v>0</v>
      </c>
      <c r="G26" s="15">
        <f>SUM(G27:G29)</f>
        <v>0</v>
      </c>
      <c r="H26" s="15">
        <f>SUM(H27:H29)</f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9" customFormat="1" hidden="1">
      <c r="A27" s="13"/>
      <c r="B27" s="14">
        <v>1510</v>
      </c>
      <c r="C27" s="12">
        <v>180</v>
      </c>
      <c r="D27" s="12"/>
      <c r="E27" s="15"/>
      <c r="F27" s="15"/>
      <c r="G27" s="15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s="7" customFormat="1" ht="31.5">
      <c r="A28" s="13" t="s">
        <v>18</v>
      </c>
      <c r="B28" s="14">
        <v>1520</v>
      </c>
      <c r="C28" s="12">
        <v>180</v>
      </c>
      <c r="D28" s="12"/>
      <c r="E28" s="15"/>
      <c r="F28" s="15"/>
      <c r="G28" s="15"/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9" customFormat="1" hidden="1">
      <c r="A29" s="13"/>
      <c r="B29" s="14">
        <v>1530</v>
      </c>
      <c r="C29" s="12">
        <v>180</v>
      </c>
      <c r="D29" s="12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s="7" customFormat="1" ht="31.5">
      <c r="A30" s="13" t="s">
        <v>20</v>
      </c>
      <c r="B30" s="14">
        <v>1900</v>
      </c>
      <c r="C30" s="12"/>
      <c r="D30" s="12"/>
      <c r="E30" s="15">
        <f>SUM(E31:E32)</f>
        <v>0</v>
      </c>
      <c r="F30" s="15">
        <f>SUM(F31:F32)</f>
        <v>0</v>
      </c>
      <c r="G30" s="15">
        <f>SUM(G31:G32)</f>
        <v>0</v>
      </c>
      <c r="H30" s="15">
        <f>SUM(H31:H32)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9" customFormat="1" hidden="1">
      <c r="A31" s="13"/>
      <c r="B31" s="14">
        <v>1910</v>
      </c>
      <c r="C31" s="12"/>
      <c r="D31" s="12"/>
      <c r="E31" s="15"/>
      <c r="F31" s="15"/>
      <c r="G31" s="15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s="9" customFormat="1" hidden="1">
      <c r="A32" s="13"/>
      <c r="B32" s="14">
        <v>1920</v>
      </c>
      <c r="C32" s="12"/>
      <c r="D32" s="12"/>
      <c r="E32" s="15"/>
      <c r="F32" s="15"/>
      <c r="G32" s="15"/>
      <c r="H32" s="1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s="7" customFormat="1">
      <c r="A33" s="13" t="s">
        <v>21</v>
      </c>
      <c r="B33" s="14">
        <v>1980</v>
      </c>
      <c r="C33" s="12" t="s">
        <v>9</v>
      </c>
      <c r="D33" s="12"/>
      <c r="E33" s="15"/>
      <c r="F33" s="15"/>
      <c r="G33" s="15"/>
      <c r="H33" s="1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7" customFormat="1" ht="63">
      <c r="A34" s="13" t="s">
        <v>22</v>
      </c>
      <c r="B34" s="14">
        <v>1981</v>
      </c>
      <c r="C34" s="12">
        <v>510</v>
      </c>
      <c r="D34" s="12"/>
      <c r="E34" s="15"/>
      <c r="F34" s="15"/>
      <c r="G34" s="15"/>
      <c r="H34" s="21" t="s">
        <v>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7" customFormat="1">
      <c r="A35" s="13" t="s">
        <v>23</v>
      </c>
      <c r="B35" s="14">
        <v>2000</v>
      </c>
      <c r="C35" s="12" t="s">
        <v>9</v>
      </c>
      <c r="D35" s="12">
        <v>200</v>
      </c>
      <c r="E35" s="15">
        <f>E36+E45+E52+E58+E63+E65</f>
        <v>0</v>
      </c>
      <c r="F35" s="15">
        <f>F36+F45+F52+F58+F63+F65</f>
        <v>0</v>
      </c>
      <c r="G35" s="15">
        <f>G36+G45+G52+G58+G63+G65</f>
        <v>0</v>
      </c>
      <c r="H35" s="15">
        <f>H65</f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>
      <c r="A36" s="13" t="s">
        <v>24</v>
      </c>
      <c r="B36" s="14">
        <v>2100</v>
      </c>
      <c r="C36" s="12" t="s">
        <v>9</v>
      </c>
      <c r="D36" s="12">
        <v>210</v>
      </c>
      <c r="E36" s="15">
        <f>SUM(E37:E42)</f>
        <v>0</v>
      </c>
      <c r="F36" s="15">
        <f>SUM(F37:F42)</f>
        <v>0</v>
      </c>
      <c r="G36" s="15">
        <f>SUM(G37:G42)</f>
        <v>0</v>
      </c>
      <c r="H36" s="21" t="s">
        <v>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>
      <c r="A37" s="13" t="s">
        <v>25</v>
      </c>
      <c r="B37" s="14">
        <v>2110</v>
      </c>
      <c r="C37" s="12">
        <v>111</v>
      </c>
      <c r="D37" s="12">
        <v>211</v>
      </c>
      <c r="E37" s="15"/>
      <c r="F37" s="15"/>
      <c r="G37" s="15"/>
      <c r="H37" s="21" t="s">
        <v>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 ht="126">
      <c r="A38" s="13" t="s">
        <v>133</v>
      </c>
      <c r="B38" s="14">
        <v>2111</v>
      </c>
      <c r="C38" s="12">
        <v>111</v>
      </c>
      <c r="D38" s="12">
        <v>266</v>
      </c>
      <c r="E38" s="15"/>
      <c r="F38" s="15"/>
      <c r="G38" s="15"/>
      <c r="H38" s="2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 ht="31.5">
      <c r="A39" s="13" t="s">
        <v>26</v>
      </c>
      <c r="B39" s="14">
        <v>2120</v>
      </c>
      <c r="C39" s="12">
        <v>112</v>
      </c>
      <c r="D39" s="12">
        <v>214</v>
      </c>
      <c r="E39" s="15"/>
      <c r="F39" s="15"/>
      <c r="G39" s="15"/>
      <c r="H39" s="21" t="s">
        <v>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47.25">
      <c r="A40" s="13" t="s">
        <v>134</v>
      </c>
      <c r="B40" s="14">
        <v>2121</v>
      </c>
      <c r="C40" s="12">
        <v>112</v>
      </c>
      <c r="D40" s="12">
        <v>266</v>
      </c>
      <c r="E40" s="15"/>
      <c r="F40" s="15"/>
      <c r="G40" s="15"/>
      <c r="H40" s="2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63">
      <c r="A41" s="13" t="s">
        <v>27</v>
      </c>
      <c r="B41" s="14">
        <v>2130</v>
      </c>
      <c r="C41" s="12">
        <v>113</v>
      </c>
      <c r="D41" s="12"/>
      <c r="E41" s="15"/>
      <c r="F41" s="15"/>
      <c r="G41" s="15"/>
      <c r="H41" s="21" t="s">
        <v>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94.5">
      <c r="A42" s="13" t="s">
        <v>28</v>
      </c>
      <c r="B42" s="14">
        <v>2140</v>
      </c>
      <c r="C42" s="12">
        <v>119</v>
      </c>
      <c r="D42" s="12">
        <v>213</v>
      </c>
      <c r="E42" s="15">
        <f>SUM(E43:E44)</f>
        <v>0</v>
      </c>
      <c r="F42" s="15">
        <f>SUM(F43:F44)</f>
        <v>0</v>
      </c>
      <c r="G42" s="15">
        <f>SUM(G43:G44)</f>
        <v>0</v>
      </c>
      <c r="H42" s="21" t="s">
        <v>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>
      <c r="A43" s="13" t="s">
        <v>29</v>
      </c>
      <c r="B43" s="14">
        <v>2141</v>
      </c>
      <c r="C43" s="12">
        <v>119</v>
      </c>
      <c r="D43" s="12">
        <v>213</v>
      </c>
      <c r="E43" s="15"/>
      <c r="F43" s="15"/>
      <c r="G43" s="15"/>
      <c r="H43" s="21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7" customFormat="1">
      <c r="A44" s="13" t="s">
        <v>30</v>
      </c>
      <c r="B44" s="14">
        <v>2142</v>
      </c>
      <c r="C44" s="12">
        <v>119</v>
      </c>
      <c r="D44" s="12"/>
      <c r="E44" s="15"/>
      <c r="F44" s="15"/>
      <c r="G44" s="15"/>
      <c r="H44" s="21" t="s">
        <v>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7" customFormat="1" ht="31.5">
      <c r="A45" s="13" t="s">
        <v>31</v>
      </c>
      <c r="B45" s="14">
        <v>2200</v>
      </c>
      <c r="C45" s="12">
        <v>300</v>
      </c>
      <c r="D45" s="12"/>
      <c r="E45" s="15">
        <f>E46+E49+E50+E51</f>
        <v>0</v>
      </c>
      <c r="F45" s="15">
        <f>F46+F49+F50+F51</f>
        <v>0</v>
      </c>
      <c r="G45" s="15">
        <f>G46+G49+G50+G51</f>
        <v>0</v>
      </c>
      <c r="H45" s="21" t="s">
        <v>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 ht="47.25">
      <c r="A46" s="13" t="s">
        <v>32</v>
      </c>
      <c r="B46" s="14">
        <v>2210</v>
      </c>
      <c r="C46" s="12">
        <v>320</v>
      </c>
      <c r="D46" s="12"/>
      <c r="E46" s="15"/>
      <c r="F46" s="15"/>
      <c r="G46" s="15"/>
      <c r="H46" s="21" t="s">
        <v>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63">
      <c r="A47" s="13" t="s">
        <v>33</v>
      </c>
      <c r="B47" s="14">
        <v>2211</v>
      </c>
      <c r="C47" s="12">
        <v>321</v>
      </c>
      <c r="D47" s="12"/>
      <c r="E47" s="15"/>
      <c r="F47" s="15"/>
      <c r="G47" s="15"/>
      <c r="H47" s="21" t="s">
        <v>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47.25">
      <c r="A48" s="13" t="s">
        <v>34</v>
      </c>
      <c r="B48" s="14">
        <v>2212</v>
      </c>
      <c r="C48" s="12">
        <v>323</v>
      </c>
      <c r="D48" s="12"/>
      <c r="E48" s="15"/>
      <c r="F48" s="15"/>
      <c r="G48" s="15"/>
      <c r="H48" s="21" t="s">
        <v>9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63">
      <c r="A49" s="13" t="s">
        <v>35</v>
      </c>
      <c r="B49" s="14">
        <v>2220</v>
      </c>
      <c r="C49" s="12">
        <v>340</v>
      </c>
      <c r="D49" s="12"/>
      <c r="E49" s="15"/>
      <c r="F49" s="15"/>
      <c r="G49" s="15"/>
      <c r="H49" s="21" t="s">
        <v>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 ht="110.25">
      <c r="A50" s="13" t="s">
        <v>36</v>
      </c>
      <c r="B50" s="14">
        <v>2230</v>
      </c>
      <c r="C50" s="12">
        <v>350</v>
      </c>
      <c r="D50" s="12"/>
      <c r="E50" s="15"/>
      <c r="F50" s="15"/>
      <c r="G50" s="15"/>
      <c r="H50" s="21" t="s">
        <v>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>
      <c r="A51" s="13" t="s">
        <v>37</v>
      </c>
      <c r="B51" s="14">
        <v>2240</v>
      </c>
      <c r="C51" s="12">
        <v>360</v>
      </c>
      <c r="D51" s="12"/>
      <c r="E51" s="15"/>
      <c r="F51" s="15"/>
      <c r="G51" s="15"/>
      <c r="H51" s="21" t="s">
        <v>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 ht="31.5">
      <c r="A52" s="13" t="s">
        <v>38</v>
      </c>
      <c r="B52" s="14">
        <v>2300</v>
      </c>
      <c r="C52" s="12">
        <v>850</v>
      </c>
      <c r="D52" s="12">
        <v>290</v>
      </c>
      <c r="E52" s="15">
        <f>SUM(E53:E57)</f>
        <v>0</v>
      </c>
      <c r="F52" s="15">
        <f t="shared" ref="F52:G52" si="2">SUM(F53:F57)</f>
        <v>0</v>
      </c>
      <c r="G52" s="15">
        <f t="shared" si="2"/>
        <v>0</v>
      </c>
      <c r="H52" s="21" t="s">
        <v>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 ht="31.5">
      <c r="A53" s="13" t="s">
        <v>39</v>
      </c>
      <c r="B53" s="14">
        <v>2310</v>
      </c>
      <c r="C53" s="12">
        <v>851</v>
      </c>
      <c r="D53" s="12">
        <v>291</v>
      </c>
      <c r="E53" s="15"/>
      <c r="F53" s="15"/>
      <c r="G53" s="15"/>
      <c r="H53" s="21" t="s">
        <v>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>
      <c r="A54" s="13" t="s">
        <v>135</v>
      </c>
      <c r="B54" s="14">
        <v>2320</v>
      </c>
      <c r="C54" s="12">
        <v>852</v>
      </c>
      <c r="D54" s="12">
        <v>291</v>
      </c>
      <c r="E54" s="15"/>
      <c r="F54" s="15"/>
      <c r="G54" s="15"/>
      <c r="H54" s="2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7" customFormat="1" ht="63">
      <c r="A55" s="13" t="s">
        <v>40</v>
      </c>
      <c r="B55" s="14">
        <v>2330</v>
      </c>
      <c r="C55" s="12">
        <v>852</v>
      </c>
      <c r="D55" s="12">
        <v>292</v>
      </c>
      <c r="E55" s="15"/>
      <c r="F55" s="15"/>
      <c r="G55" s="15"/>
      <c r="H55" s="21" t="s">
        <v>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7" customFormat="1" ht="47.25">
      <c r="A56" s="13" t="s">
        <v>41</v>
      </c>
      <c r="B56" s="14">
        <v>2340</v>
      </c>
      <c r="C56" s="12">
        <v>853</v>
      </c>
      <c r="D56" s="12">
        <v>292</v>
      </c>
      <c r="E56" s="15"/>
      <c r="F56" s="15"/>
      <c r="G56" s="15"/>
      <c r="H56" s="21" t="s">
        <v>9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63">
      <c r="A57" s="13" t="s">
        <v>137</v>
      </c>
      <c r="B57" s="14">
        <v>2350</v>
      </c>
      <c r="C57" s="12">
        <v>853</v>
      </c>
      <c r="D57" s="12">
        <v>293</v>
      </c>
      <c r="E57" s="15"/>
      <c r="F57" s="15"/>
      <c r="G57" s="15"/>
      <c r="H57" s="21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 ht="47.25">
      <c r="A58" s="13" t="s">
        <v>42</v>
      </c>
      <c r="B58" s="14">
        <v>2400</v>
      </c>
      <c r="C58" s="12" t="s">
        <v>9</v>
      </c>
      <c r="D58" s="12"/>
      <c r="E58" s="15">
        <f>SUM(E59:E62)</f>
        <v>0</v>
      </c>
      <c r="F58" s="15">
        <f>SUM(F59:F62)</f>
        <v>0</v>
      </c>
      <c r="G58" s="15">
        <f>SUM(G59:G62)</f>
        <v>0</v>
      </c>
      <c r="H58" s="21" t="s">
        <v>9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 ht="31.5">
      <c r="A59" s="13" t="s">
        <v>43</v>
      </c>
      <c r="B59" s="14">
        <v>2410</v>
      </c>
      <c r="C59" s="12">
        <v>613</v>
      </c>
      <c r="D59" s="12"/>
      <c r="E59" s="15"/>
      <c r="F59" s="15"/>
      <c r="G59" s="15"/>
      <c r="H59" s="21" t="s">
        <v>9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 ht="31.5">
      <c r="A60" s="13" t="s">
        <v>44</v>
      </c>
      <c r="B60" s="14">
        <v>2420</v>
      </c>
      <c r="C60" s="12">
        <v>623</v>
      </c>
      <c r="D60" s="12"/>
      <c r="E60" s="15"/>
      <c r="F60" s="15"/>
      <c r="G60" s="15"/>
      <c r="H60" s="21" t="s">
        <v>9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 ht="63">
      <c r="A61" s="13" t="s">
        <v>45</v>
      </c>
      <c r="B61" s="14">
        <v>2430</v>
      </c>
      <c r="C61" s="12">
        <v>634</v>
      </c>
      <c r="D61" s="12"/>
      <c r="E61" s="15"/>
      <c r="F61" s="15"/>
      <c r="G61" s="15"/>
      <c r="H61" s="21" t="s">
        <v>9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 ht="31.5">
      <c r="A62" s="13" t="s">
        <v>46</v>
      </c>
      <c r="B62" s="14">
        <v>2440</v>
      </c>
      <c r="C62" s="12">
        <v>810</v>
      </c>
      <c r="D62" s="12"/>
      <c r="E62" s="15"/>
      <c r="F62" s="15"/>
      <c r="G62" s="15"/>
      <c r="H62" s="21" t="s">
        <v>9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7" customFormat="1" ht="31.5">
      <c r="A63" s="13" t="s">
        <v>47</v>
      </c>
      <c r="B63" s="14">
        <v>2500</v>
      </c>
      <c r="C63" s="12" t="s">
        <v>9</v>
      </c>
      <c r="D63" s="12"/>
      <c r="E63" s="15"/>
      <c r="F63" s="15"/>
      <c r="G63" s="15"/>
      <c r="H63" s="21" t="s">
        <v>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7" customFormat="1" ht="78.75">
      <c r="A64" s="13" t="s">
        <v>48</v>
      </c>
      <c r="B64" s="14">
        <v>2520</v>
      </c>
      <c r="C64" s="12">
        <v>831</v>
      </c>
      <c r="D64" s="12"/>
      <c r="E64" s="15"/>
      <c r="F64" s="15"/>
      <c r="G64" s="15"/>
      <c r="H64" s="21" t="s">
        <v>9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7" customFormat="1" ht="31.5">
      <c r="A65" s="13" t="s">
        <v>49</v>
      </c>
      <c r="B65" s="14">
        <v>2600</v>
      </c>
      <c r="C65" s="12" t="s">
        <v>9</v>
      </c>
      <c r="D65" s="12"/>
      <c r="E65" s="15">
        <f>E66+E67+E82</f>
        <v>0</v>
      </c>
      <c r="F65" s="15">
        <f>F66+F67+F82</f>
        <v>0</v>
      </c>
      <c r="G65" s="15">
        <f>G66+G67+G82</f>
        <v>0</v>
      </c>
      <c r="H65" s="15">
        <f>H66+H67+H82</f>
        <v>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" customFormat="1" ht="47.25">
      <c r="A66" s="13" t="s">
        <v>50</v>
      </c>
      <c r="B66" s="14">
        <v>2630</v>
      </c>
      <c r="C66" s="12">
        <v>243</v>
      </c>
      <c r="D66" s="12"/>
      <c r="E66" s="15"/>
      <c r="F66" s="15"/>
      <c r="G66" s="15"/>
      <c r="H66" s="1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" customFormat="1" ht="31.5">
      <c r="A67" s="13" t="s">
        <v>51</v>
      </c>
      <c r="B67" s="14">
        <v>2640</v>
      </c>
      <c r="C67" s="12">
        <v>244</v>
      </c>
      <c r="D67" s="12"/>
      <c r="E67" s="15">
        <f>SUM(E68:E81)</f>
        <v>0</v>
      </c>
      <c r="F67" s="15">
        <f t="shared" ref="F67:H67" si="3">SUM(F68:F81)</f>
        <v>0</v>
      </c>
      <c r="G67" s="15">
        <f t="shared" si="3"/>
        <v>0</v>
      </c>
      <c r="H67" s="15">
        <f t="shared" si="3"/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>
      <c r="A68" s="22" t="s">
        <v>116</v>
      </c>
      <c r="B68" s="23">
        <v>2641</v>
      </c>
      <c r="C68" s="24">
        <v>244</v>
      </c>
      <c r="D68" s="25">
        <v>221</v>
      </c>
      <c r="E68" s="15"/>
      <c r="F68" s="15"/>
      <c r="G68" s="15"/>
      <c r="H68" s="1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7" customFormat="1" ht="31.5">
      <c r="A69" s="22" t="s">
        <v>117</v>
      </c>
      <c r="B69" s="23">
        <v>2642</v>
      </c>
      <c r="C69" s="24">
        <v>244</v>
      </c>
      <c r="D69" s="25">
        <v>222</v>
      </c>
      <c r="E69" s="15"/>
      <c r="F69" s="15"/>
      <c r="G69" s="15"/>
      <c r="H69" s="1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7" customFormat="1">
      <c r="A70" s="22" t="s">
        <v>118</v>
      </c>
      <c r="B70" s="23">
        <v>2643</v>
      </c>
      <c r="C70" s="24">
        <v>244</v>
      </c>
      <c r="D70" s="25">
        <v>223</v>
      </c>
      <c r="E70" s="15"/>
      <c r="F70" s="15"/>
      <c r="G70" s="15"/>
      <c r="H70" s="1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7" customFormat="1" ht="78.75">
      <c r="A71" s="22" t="s">
        <v>126</v>
      </c>
      <c r="B71" s="23">
        <v>2644</v>
      </c>
      <c r="C71" s="24">
        <v>244</v>
      </c>
      <c r="D71" s="25">
        <v>224</v>
      </c>
      <c r="E71" s="15"/>
      <c r="F71" s="15"/>
      <c r="G71" s="15"/>
      <c r="H71" s="1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s="7" customFormat="1" ht="31.5">
      <c r="A72" s="26" t="s">
        <v>119</v>
      </c>
      <c r="B72" s="23">
        <v>2645</v>
      </c>
      <c r="C72" s="24">
        <v>244</v>
      </c>
      <c r="D72" s="25">
        <v>225</v>
      </c>
      <c r="E72" s="15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7" customFormat="1" ht="31.5">
      <c r="A73" s="22" t="s">
        <v>120</v>
      </c>
      <c r="B73" s="23">
        <v>2646</v>
      </c>
      <c r="C73" s="24">
        <v>244</v>
      </c>
      <c r="D73" s="25">
        <v>226</v>
      </c>
      <c r="E73" s="15"/>
      <c r="F73" s="15"/>
      <c r="G73" s="15"/>
      <c r="H73" s="1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s="7" customFormat="1">
      <c r="A74" s="22" t="s">
        <v>127</v>
      </c>
      <c r="B74" s="23">
        <v>2647</v>
      </c>
      <c r="C74" s="24">
        <v>244</v>
      </c>
      <c r="D74" s="25">
        <v>227</v>
      </c>
      <c r="E74" s="15"/>
      <c r="F74" s="15"/>
      <c r="G74" s="15"/>
      <c r="H74" s="1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s="7" customFormat="1" ht="31.5">
      <c r="A75" s="22" t="s">
        <v>121</v>
      </c>
      <c r="B75" s="23">
        <v>2648</v>
      </c>
      <c r="C75" s="24">
        <v>244</v>
      </c>
      <c r="D75" s="25">
        <v>310</v>
      </c>
      <c r="E75" s="15"/>
      <c r="F75" s="15"/>
      <c r="G75" s="15"/>
      <c r="H75" s="1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s="7" customFormat="1" ht="63">
      <c r="A76" s="22" t="s">
        <v>128</v>
      </c>
      <c r="B76" s="23">
        <v>2649</v>
      </c>
      <c r="C76" s="24">
        <v>244</v>
      </c>
      <c r="D76" s="25">
        <v>341</v>
      </c>
      <c r="E76" s="15"/>
      <c r="F76" s="15"/>
      <c r="G76" s="15"/>
      <c r="H76" s="1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s="7" customFormat="1" ht="31.5">
      <c r="A77" s="22" t="s">
        <v>123</v>
      </c>
      <c r="B77" s="23">
        <v>2650</v>
      </c>
      <c r="C77" s="24">
        <v>244</v>
      </c>
      <c r="D77" s="25">
        <v>342</v>
      </c>
      <c r="E77" s="15"/>
      <c r="F77" s="15"/>
      <c r="G77" s="15"/>
      <c r="H77" s="1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s="7" customFormat="1" ht="31.5">
      <c r="A78" s="22" t="s">
        <v>129</v>
      </c>
      <c r="B78" s="23">
        <v>2651</v>
      </c>
      <c r="C78" s="24">
        <v>244</v>
      </c>
      <c r="D78" s="25">
        <v>343</v>
      </c>
      <c r="E78" s="15"/>
      <c r="F78" s="15"/>
      <c r="G78" s="15"/>
      <c r="H78" s="1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s="7" customFormat="1" ht="31.5">
      <c r="A79" s="22" t="s">
        <v>130</v>
      </c>
      <c r="B79" s="23">
        <v>2652</v>
      </c>
      <c r="C79" s="24">
        <v>244</v>
      </c>
      <c r="D79" s="25">
        <v>345</v>
      </c>
      <c r="E79" s="15"/>
      <c r="F79" s="15"/>
      <c r="G79" s="15"/>
      <c r="H79" s="1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s="7" customFormat="1" ht="31.5">
      <c r="A80" s="22" t="s">
        <v>124</v>
      </c>
      <c r="B80" s="23">
        <v>2653</v>
      </c>
      <c r="C80" s="24">
        <v>244</v>
      </c>
      <c r="D80" s="25">
        <v>346</v>
      </c>
      <c r="E80" s="15"/>
      <c r="F80" s="15"/>
      <c r="G80" s="15"/>
      <c r="H80" s="1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s="7" customFormat="1" ht="47.25">
      <c r="A81" s="22" t="s">
        <v>131</v>
      </c>
      <c r="B81" s="23">
        <v>2654</v>
      </c>
      <c r="C81" s="24">
        <v>244</v>
      </c>
      <c r="D81" s="25">
        <v>349</v>
      </c>
      <c r="E81" s="15"/>
      <c r="F81" s="15"/>
      <c r="G81" s="15"/>
      <c r="H81" s="1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s="7" customFormat="1" ht="47.25">
      <c r="A82" s="13" t="s">
        <v>52</v>
      </c>
      <c r="B82" s="14">
        <v>2650</v>
      </c>
      <c r="C82" s="12">
        <v>400</v>
      </c>
      <c r="D82" s="12"/>
      <c r="E82" s="15">
        <f>SUM(E83:E84)</f>
        <v>0</v>
      </c>
      <c r="F82" s="15">
        <f>SUM(F83:F84)</f>
        <v>0</v>
      </c>
      <c r="G82" s="15">
        <f>SUM(G83:G84)</f>
        <v>0</v>
      </c>
      <c r="H82" s="15">
        <f>SUM(H83:H84)</f>
        <v>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s="7" customFormat="1" ht="47.25">
      <c r="A83" s="13" t="s">
        <v>53</v>
      </c>
      <c r="B83" s="14">
        <v>2651</v>
      </c>
      <c r="C83" s="12">
        <v>406</v>
      </c>
      <c r="D83" s="12"/>
      <c r="E83" s="15"/>
      <c r="F83" s="15"/>
      <c r="G83" s="15"/>
      <c r="H83" s="1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s="7" customFormat="1" ht="47.25">
      <c r="A84" s="13" t="s">
        <v>54</v>
      </c>
      <c r="B84" s="14">
        <v>2652</v>
      </c>
      <c r="C84" s="12">
        <v>407</v>
      </c>
      <c r="D84" s="12"/>
      <c r="E84" s="15"/>
      <c r="F84" s="15"/>
      <c r="G84" s="15"/>
      <c r="H84" s="1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s="7" customFormat="1" ht="31.5">
      <c r="A85" s="13" t="s">
        <v>55</v>
      </c>
      <c r="B85" s="14">
        <v>3000</v>
      </c>
      <c r="C85" s="12">
        <v>100</v>
      </c>
      <c r="D85" s="12"/>
      <c r="E85" s="15">
        <f>SUM(E86:E88)</f>
        <v>0</v>
      </c>
      <c r="F85" s="15">
        <f>SUM(F86:F88)</f>
        <v>0</v>
      </c>
      <c r="G85" s="15">
        <f>SUM(G86:G88)</f>
        <v>0</v>
      </c>
      <c r="H85" s="21" t="s">
        <v>9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s="7" customFormat="1">
      <c r="A86" s="13" t="s">
        <v>56</v>
      </c>
      <c r="B86" s="14">
        <v>3010</v>
      </c>
      <c r="C86" s="12"/>
      <c r="D86" s="12"/>
      <c r="E86" s="15"/>
      <c r="F86" s="15"/>
      <c r="G86" s="15"/>
      <c r="H86" s="21" t="s">
        <v>9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s="7" customFormat="1">
      <c r="A87" s="13" t="s">
        <v>57</v>
      </c>
      <c r="B87" s="14">
        <v>3020</v>
      </c>
      <c r="C87" s="12"/>
      <c r="D87" s="12"/>
      <c r="E87" s="15"/>
      <c r="F87" s="15"/>
      <c r="G87" s="15"/>
      <c r="H87" s="21" t="s">
        <v>9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s="7" customFormat="1" ht="18" customHeight="1">
      <c r="A88" s="13" t="s">
        <v>58</v>
      </c>
      <c r="B88" s="14">
        <v>3030</v>
      </c>
      <c r="C88" s="12"/>
      <c r="D88" s="12"/>
      <c r="E88" s="15"/>
      <c r="F88" s="15"/>
      <c r="G88" s="15"/>
      <c r="H88" s="21" t="s">
        <v>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s="7" customFormat="1">
      <c r="A89" s="13" t="s">
        <v>59</v>
      </c>
      <c r="B89" s="14">
        <v>4000</v>
      </c>
      <c r="C89" s="12" t="s">
        <v>9</v>
      </c>
      <c r="D89" s="12"/>
      <c r="E89" s="15"/>
      <c r="F89" s="15"/>
      <c r="G89" s="15"/>
      <c r="H89" s="21" t="s">
        <v>9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s="7" customFormat="1">
      <c r="A90" s="13" t="s">
        <v>60</v>
      </c>
      <c r="B90" s="14">
        <v>4010</v>
      </c>
      <c r="C90" s="12">
        <v>610</v>
      </c>
      <c r="D90" s="12"/>
      <c r="E90" s="15"/>
      <c r="F90" s="15"/>
      <c r="G90" s="15"/>
      <c r="H90" s="21" t="s">
        <v>9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93"/>
  <sheetViews>
    <sheetView topLeftCell="A63" workbookViewId="0">
      <selection activeCell="F72" sqref="F72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5" width="16" style="4" customWidth="1"/>
    <col min="6" max="6" width="17" style="4" customWidth="1"/>
    <col min="7" max="7" width="17.7109375" style="4" customWidth="1"/>
    <col min="8" max="8" width="16" style="4" customWidth="1"/>
    <col min="9" max="9" width="11.5703125" style="6"/>
    <col min="10" max="64" width="11.5703125" style="4"/>
  </cols>
  <sheetData>
    <row r="1" spans="1:64" ht="15.2" customHeight="1">
      <c r="A1" s="76" t="s">
        <v>64</v>
      </c>
      <c r="B1" s="76"/>
      <c r="C1" s="76"/>
      <c r="D1" s="76"/>
      <c r="E1" s="76"/>
      <c r="F1" s="76"/>
      <c r="G1" s="76"/>
      <c r="H1" s="76"/>
    </row>
    <row r="3" spans="1:64" ht="15.2" customHeight="1">
      <c r="A3" s="75" t="s">
        <v>2</v>
      </c>
      <c r="B3" s="75" t="s">
        <v>3</v>
      </c>
      <c r="C3" s="75" t="s">
        <v>4</v>
      </c>
      <c r="D3" s="75" t="s">
        <v>5</v>
      </c>
      <c r="E3" s="75" t="s">
        <v>6</v>
      </c>
      <c r="F3" s="75"/>
      <c r="G3" s="75"/>
      <c r="H3" s="75"/>
    </row>
    <row r="4" spans="1:64" ht="63">
      <c r="A4" s="75"/>
      <c r="B4" s="75"/>
      <c r="C4" s="75"/>
      <c r="D4" s="75"/>
      <c r="E4" s="39" t="s">
        <v>183</v>
      </c>
      <c r="F4" s="39" t="s">
        <v>184</v>
      </c>
      <c r="G4" s="41" t="s">
        <v>185</v>
      </c>
      <c r="H4" s="20" t="s">
        <v>7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s="7" customFormat="1" ht="31.5">
      <c r="A6" s="13" t="s">
        <v>8</v>
      </c>
      <c r="B6" s="14">
        <v>1</v>
      </c>
      <c r="C6" s="12" t="s">
        <v>9</v>
      </c>
      <c r="D6" s="12" t="s">
        <v>9</v>
      </c>
      <c r="E6" s="15">
        <v>11000000</v>
      </c>
      <c r="F6" s="15"/>
      <c r="G6" s="15"/>
      <c r="H6" s="1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31.5">
      <c r="A7" s="13" t="s">
        <v>10</v>
      </c>
      <c r="B7" s="14">
        <v>2</v>
      </c>
      <c r="C7" s="12" t="s">
        <v>9</v>
      </c>
      <c r="D7" s="12" t="s">
        <v>9</v>
      </c>
      <c r="E7" s="15">
        <f>E6+E8-E35+E88-E92</f>
        <v>0</v>
      </c>
      <c r="F7" s="15">
        <f>F6+F8-F35+F88-F92</f>
        <v>0</v>
      </c>
      <c r="G7" s="15">
        <f>G6+G8-G35+G88-G92</f>
        <v>0</v>
      </c>
      <c r="H7" s="15">
        <f>H6+H8-H35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>
      <c r="A8" s="13" t="s">
        <v>11</v>
      </c>
      <c r="B8" s="14">
        <v>1000</v>
      </c>
      <c r="C8" s="12"/>
      <c r="D8" s="12"/>
      <c r="E8" s="15">
        <f>E9+E12+E16+E19+E26+E30+E33</f>
        <v>73290548.310000002</v>
      </c>
      <c r="F8" s="15">
        <f>F9+F12+F16+F19+F26+F30+F33</f>
        <v>72790548.310000002</v>
      </c>
      <c r="G8" s="15">
        <f>G9+G12+G16+G19+G26+G30+G33</f>
        <v>72790548.310000002</v>
      </c>
      <c r="H8" s="15">
        <f>H9+H12+H16+H19+H26+H30+H33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30.75" customHeight="1">
      <c r="A9" s="13" t="s">
        <v>12</v>
      </c>
      <c r="B9" s="14">
        <v>1100</v>
      </c>
      <c r="C9" s="12">
        <v>120</v>
      </c>
      <c r="D9" s="12"/>
      <c r="E9" s="15">
        <f>SUM(E10:E11)</f>
        <v>290548.31</v>
      </c>
      <c r="F9" s="15">
        <f>SUM(F10:F11)</f>
        <v>290548.31</v>
      </c>
      <c r="G9" s="15">
        <f>SUM(G10:G11)</f>
        <v>290548.31</v>
      </c>
      <c r="H9" s="15">
        <f>SUM(H10:H11)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9" customFormat="1">
      <c r="A10" s="13" t="s">
        <v>170</v>
      </c>
      <c r="B10" s="14">
        <v>1110</v>
      </c>
      <c r="C10" s="12">
        <v>120</v>
      </c>
      <c r="D10" s="12"/>
      <c r="E10" s="15">
        <v>290548.31</v>
      </c>
      <c r="F10" s="15">
        <v>290548.31</v>
      </c>
      <c r="G10" s="15">
        <v>290548.31</v>
      </c>
      <c r="H10" s="15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>
      <c r="A11" s="13"/>
      <c r="B11" s="14">
        <v>1120</v>
      </c>
      <c r="C11" s="12"/>
      <c r="D11" s="12"/>
      <c r="E11" s="15"/>
      <c r="F11" s="15"/>
      <c r="G11" s="15"/>
      <c r="H11" s="15"/>
      <c r="I11" s="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7" customFormat="1" ht="47.25">
      <c r="A12" s="13" t="s">
        <v>13</v>
      </c>
      <c r="B12" s="14">
        <v>1200</v>
      </c>
      <c r="C12" s="12">
        <v>130</v>
      </c>
      <c r="D12" s="12"/>
      <c r="E12" s="15">
        <f>SUM(E13:E14)</f>
        <v>73000000</v>
      </c>
      <c r="F12" s="15">
        <f>SUM(F13:F14)</f>
        <v>72500000</v>
      </c>
      <c r="G12" s="15">
        <f>SUM(G13:G14)</f>
        <v>72500000</v>
      </c>
      <c r="H12" s="15">
        <f>SUM(H13:H14)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7" customFormat="1" ht="78.75">
      <c r="A13" s="13" t="s">
        <v>14</v>
      </c>
      <c r="B13" s="14">
        <v>1210</v>
      </c>
      <c r="C13" s="12">
        <v>130</v>
      </c>
      <c r="D13" s="12"/>
      <c r="E13" s="15"/>
      <c r="F13" s="15"/>
      <c r="G13" s="15"/>
      <c r="H13" s="1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7" customFormat="1" ht="16.5" customHeight="1">
      <c r="A14" s="13" t="s">
        <v>132</v>
      </c>
      <c r="B14" s="14">
        <v>1220</v>
      </c>
      <c r="C14" s="12">
        <v>130</v>
      </c>
      <c r="D14" s="12">
        <v>131</v>
      </c>
      <c r="E14" s="15">
        <v>73000000</v>
      </c>
      <c r="F14" s="15">
        <v>72500000</v>
      </c>
      <c r="G14" s="15">
        <v>72500000</v>
      </c>
      <c r="H14" s="1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s="7" customFormat="1" ht="16.5" customHeight="1">
      <c r="A15" s="13" t="s">
        <v>125</v>
      </c>
      <c r="B15" s="14">
        <v>1220</v>
      </c>
      <c r="C15" s="12">
        <v>130</v>
      </c>
      <c r="D15" s="12">
        <v>132</v>
      </c>
      <c r="E15" s="15"/>
      <c r="F15" s="15"/>
      <c r="G15" s="15"/>
      <c r="H15" s="1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47.25">
      <c r="A16" s="13" t="s">
        <v>15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9" customFormat="1" ht="31.5">
      <c r="A17" s="13" t="s">
        <v>136</v>
      </c>
      <c r="B17" s="14">
        <v>1310</v>
      </c>
      <c r="C17" s="12">
        <v>140</v>
      </c>
      <c r="D17" s="12">
        <v>145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idden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7" customFormat="1" ht="31.5">
      <c r="A19" s="13" t="s">
        <v>16</v>
      </c>
      <c r="B19" s="14">
        <v>1400</v>
      </c>
      <c r="C19" s="12">
        <v>150</v>
      </c>
      <c r="D19" s="12"/>
      <c r="E19" s="15">
        <f>E20+E24</f>
        <v>0</v>
      </c>
      <c r="F19" s="15">
        <f t="shared" ref="F19:H19" si="0">F20+F24</f>
        <v>0</v>
      </c>
      <c r="G19" s="15">
        <f t="shared" si="0"/>
        <v>0</v>
      </c>
      <c r="H19" s="15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>
      <c r="A20" s="13" t="s">
        <v>17</v>
      </c>
      <c r="B20" s="14">
        <v>1410</v>
      </c>
      <c r="C20" s="12">
        <v>150</v>
      </c>
      <c r="D20" s="12"/>
      <c r="E20" s="15">
        <f>SUM(E21:E23)</f>
        <v>0</v>
      </c>
      <c r="F20" s="15">
        <f t="shared" ref="F20:H20" si="1">SUM(F21:F23)</f>
        <v>0</v>
      </c>
      <c r="G20" s="15">
        <f t="shared" si="1"/>
        <v>0</v>
      </c>
      <c r="H20" s="15">
        <f t="shared" si="1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78.75" hidden="1">
      <c r="A21" s="13" t="s">
        <v>138</v>
      </c>
      <c r="B21" s="14">
        <v>1411</v>
      </c>
      <c r="C21" s="12">
        <v>150</v>
      </c>
      <c r="D21" s="12">
        <v>152</v>
      </c>
      <c r="E21" s="15"/>
      <c r="F21" s="15"/>
      <c r="G21" s="15"/>
      <c r="H21" s="1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57.5" hidden="1">
      <c r="A22" s="13" t="s">
        <v>139</v>
      </c>
      <c r="B22" s="14">
        <v>1412</v>
      </c>
      <c r="C22" s="12">
        <v>150</v>
      </c>
      <c r="D22" s="12">
        <v>152</v>
      </c>
      <c r="E22" s="15"/>
      <c r="F22" s="15"/>
      <c r="G22" s="15"/>
      <c r="H22" s="1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26" hidden="1">
      <c r="A23" s="13" t="s">
        <v>140</v>
      </c>
      <c r="B23" s="14">
        <v>1413</v>
      </c>
      <c r="C23" s="12">
        <v>150</v>
      </c>
      <c r="D23" s="12">
        <v>152</v>
      </c>
      <c r="E23" s="15"/>
      <c r="F23" s="15"/>
      <c r="G23" s="15"/>
      <c r="H23" s="1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31.5">
      <c r="A24" s="13" t="s">
        <v>18</v>
      </c>
      <c r="B24" s="14">
        <v>1420</v>
      </c>
      <c r="C24" s="12">
        <v>150</v>
      </c>
      <c r="D24" s="12"/>
      <c r="E24" s="15"/>
      <c r="F24" s="15"/>
      <c r="G24" s="15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9" customFormat="1" hidden="1">
      <c r="A25" s="13"/>
      <c r="B25" s="14">
        <v>1430</v>
      </c>
      <c r="C25" s="12">
        <v>150</v>
      </c>
      <c r="D25" s="12"/>
      <c r="E25" s="15"/>
      <c r="F25" s="15"/>
      <c r="G25" s="15"/>
      <c r="H25" s="15"/>
      <c r="I25" s="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s="7" customFormat="1">
      <c r="A26" s="13" t="s">
        <v>19</v>
      </c>
      <c r="B26" s="14">
        <v>1500</v>
      </c>
      <c r="C26" s="12">
        <v>180</v>
      </c>
      <c r="D26" s="12"/>
      <c r="E26" s="15">
        <f>SUM(E27:E29)</f>
        <v>0</v>
      </c>
      <c r="F26" s="15">
        <f>SUM(F27:F29)</f>
        <v>0</v>
      </c>
      <c r="G26" s="15">
        <f>SUM(G27:G29)</f>
        <v>0</v>
      </c>
      <c r="H26" s="15">
        <f>SUM(H27:H29)</f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9" customFormat="1" hidden="1">
      <c r="A27" s="13"/>
      <c r="B27" s="14">
        <v>1510</v>
      </c>
      <c r="C27" s="12">
        <v>180</v>
      </c>
      <c r="D27" s="12"/>
      <c r="E27" s="15"/>
      <c r="F27" s="15"/>
      <c r="G27" s="15"/>
      <c r="H27" s="15"/>
      <c r="I27" s="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s="7" customFormat="1" ht="31.5">
      <c r="A28" s="13" t="s">
        <v>18</v>
      </c>
      <c r="B28" s="14">
        <v>1520</v>
      </c>
      <c r="C28" s="12">
        <v>180</v>
      </c>
      <c r="D28" s="12"/>
      <c r="E28" s="15"/>
      <c r="F28" s="15"/>
      <c r="G28" s="15"/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9" customFormat="1" hidden="1">
      <c r="A29" s="13"/>
      <c r="B29" s="14">
        <v>1530</v>
      </c>
      <c r="C29" s="12">
        <v>180</v>
      </c>
      <c r="D29" s="12"/>
      <c r="E29" s="15"/>
      <c r="F29" s="15"/>
      <c r="G29" s="15"/>
      <c r="H29" s="15"/>
      <c r="I29" s="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s="7" customFormat="1" ht="31.5">
      <c r="A30" s="13" t="s">
        <v>20</v>
      </c>
      <c r="B30" s="14">
        <v>1900</v>
      </c>
      <c r="C30" s="12"/>
      <c r="D30" s="12"/>
      <c r="E30" s="15">
        <f>SUM(E31:E32)</f>
        <v>0</v>
      </c>
      <c r="F30" s="15">
        <f>SUM(F31:F32)</f>
        <v>0</v>
      </c>
      <c r="G30" s="15">
        <f>SUM(G31:G32)</f>
        <v>0</v>
      </c>
      <c r="H30" s="15">
        <f>SUM(H31:H32)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9" customFormat="1" hidden="1">
      <c r="A31" s="13"/>
      <c r="B31" s="14">
        <v>1910</v>
      </c>
      <c r="C31" s="12"/>
      <c r="D31" s="12"/>
      <c r="E31" s="15"/>
      <c r="F31" s="15"/>
      <c r="G31" s="15"/>
      <c r="H31" s="15"/>
      <c r="I31" s="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s="9" customFormat="1" hidden="1">
      <c r="A32" s="13"/>
      <c r="B32" s="14">
        <v>1920</v>
      </c>
      <c r="C32" s="12"/>
      <c r="D32" s="12"/>
      <c r="E32" s="15"/>
      <c r="F32" s="15"/>
      <c r="G32" s="15"/>
      <c r="H32" s="15"/>
      <c r="I32" s="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s="7" customFormat="1">
      <c r="A33" s="13" t="s">
        <v>21</v>
      </c>
      <c r="B33" s="14">
        <v>1980</v>
      </c>
      <c r="C33" s="12" t="s">
        <v>9</v>
      </c>
      <c r="D33" s="12"/>
      <c r="E33" s="15"/>
      <c r="F33" s="15"/>
      <c r="G33" s="15"/>
      <c r="H33" s="1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7" customFormat="1" ht="63">
      <c r="A34" s="13" t="s">
        <v>22</v>
      </c>
      <c r="B34" s="14">
        <v>1981</v>
      </c>
      <c r="C34" s="12">
        <v>510</v>
      </c>
      <c r="D34" s="12"/>
      <c r="E34" s="15"/>
      <c r="F34" s="15"/>
      <c r="G34" s="15"/>
      <c r="H34" s="21" t="s">
        <v>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7" customFormat="1">
      <c r="A35" s="13" t="s">
        <v>23</v>
      </c>
      <c r="B35" s="14">
        <v>2000</v>
      </c>
      <c r="C35" s="12" t="s">
        <v>9</v>
      </c>
      <c r="D35" s="12">
        <v>200</v>
      </c>
      <c r="E35" s="15">
        <f>E36+E46+E53+E65+E67</f>
        <v>84210548.310000002</v>
      </c>
      <c r="F35" s="15">
        <f t="shared" ref="F35:G35" si="2">F36+F46+F53+F65+F67</f>
        <v>72710548.310000002</v>
      </c>
      <c r="G35" s="15">
        <f t="shared" si="2"/>
        <v>72710548.310000002</v>
      </c>
      <c r="H35" s="15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>
      <c r="A36" s="13" t="s">
        <v>24</v>
      </c>
      <c r="B36" s="14">
        <v>2100</v>
      </c>
      <c r="C36" s="12" t="s">
        <v>9</v>
      </c>
      <c r="D36" s="12">
        <v>210</v>
      </c>
      <c r="E36" s="15">
        <f>SUM(E37:E43)</f>
        <v>56397602.439999998</v>
      </c>
      <c r="F36" s="15">
        <f>SUM(F37:F43)</f>
        <v>57780000</v>
      </c>
      <c r="G36" s="15">
        <f>SUM(G37:G43)</f>
        <v>57780000</v>
      </c>
      <c r="H36" s="21" t="s">
        <v>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>
      <c r="A37" s="13" t="s">
        <v>25</v>
      </c>
      <c r="B37" s="14">
        <v>2110</v>
      </c>
      <c r="C37" s="12">
        <v>111</v>
      </c>
      <c r="D37" s="12">
        <v>211</v>
      </c>
      <c r="E37" s="15">
        <v>43045882.439999998</v>
      </c>
      <c r="F37" s="15">
        <v>44056820</v>
      </c>
      <c r="G37" s="15">
        <v>44056820</v>
      </c>
      <c r="H37" s="21" t="s">
        <v>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 ht="47.25">
      <c r="A38" s="13" t="s">
        <v>134</v>
      </c>
      <c r="B38" s="14">
        <v>2111</v>
      </c>
      <c r="C38" s="12">
        <v>111</v>
      </c>
      <c r="D38" s="12">
        <v>266</v>
      </c>
      <c r="E38" s="15">
        <v>200000</v>
      </c>
      <c r="F38" s="15">
        <v>200000</v>
      </c>
      <c r="G38" s="15">
        <v>200000</v>
      </c>
      <c r="H38" s="2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 ht="31.5">
      <c r="A39" s="13" t="s">
        <v>26</v>
      </c>
      <c r="B39" s="14">
        <v>2120</v>
      </c>
      <c r="C39" s="12">
        <v>112</v>
      </c>
      <c r="D39" s="12">
        <v>212</v>
      </c>
      <c r="E39" s="15">
        <v>20000</v>
      </c>
      <c r="F39" s="15">
        <v>20000</v>
      </c>
      <c r="G39" s="15">
        <v>20000</v>
      </c>
      <c r="H39" s="21" t="s">
        <v>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31.5">
      <c r="A40" s="13" t="s">
        <v>26</v>
      </c>
      <c r="B40" s="14">
        <v>2121</v>
      </c>
      <c r="C40" s="12">
        <v>112</v>
      </c>
      <c r="D40" s="12">
        <v>226</v>
      </c>
      <c r="E40" s="15">
        <v>100000</v>
      </c>
      <c r="F40" s="15">
        <v>100000</v>
      </c>
      <c r="G40" s="15">
        <v>100000</v>
      </c>
      <c r="H40" s="2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47.25">
      <c r="A41" s="13" t="s">
        <v>134</v>
      </c>
      <c r="B41" s="14">
        <v>2122</v>
      </c>
      <c r="C41" s="12">
        <v>112</v>
      </c>
      <c r="D41" s="12">
        <v>266</v>
      </c>
      <c r="E41" s="15">
        <v>10000</v>
      </c>
      <c r="F41" s="15">
        <v>10000</v>
      </c>
      <c r="G41" s="15">
        <v>10000</v>
      </c>
      <c r="H41" s="2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63">
      <c r="A42" s="13" t="s">
        <v>27</v>
      </c>
      <c r="B42" s="14">
        <v>2130</v>
      </c>
      <c r="C42" s="12">
        <v>113</v>
      </c>
      <c r="D42" s="12"/>
      <c r="E42" s="15"/>
      <c r="F42" s="15"/>
      <c r="G42" s="15"/>
      <c r="H42" s="21" t="s">
        <v>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 ht="94.5">
      <c r="A43" s="13" t="s">
        <v>28</v>
      </c>
      <c r="B43" s="14">
        <v>2140</v>
      </c>
      <c r="C43" s="12">
        <v>119</v>
      </c>
      <c r="D43" s="12">
        <v>213</v>
      </c>
      <c r="E43" s="15">
        <f>SUM(E44:E45)</f>
        <v>13021720</v>
      </c>
      <c r="F43" s="15">
        <f>SUM(F44:F45)</f>
        <v>13393180</v>
      </c>
      <c r="G43" s="15">
        <f>SUM(G44:G45)</f>
        <v>13393180</v>
      </c>
      <c r="H43" s="21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7" customFormat="1">
      <c r="A44" s="13" t="s">
        <v>29</v>
      </c>
      <c r="B44" s="14">
        <v>2141</v>
      </c>
      <c r="C44" s="12">
        <v>119</v>
      </c>
      <c r="D44" s="12">
        <v>213</v>
      </c>
      <c r="E44" s="15">
        <v>13021720</v>
      </c>
      <c r="F44" s="15">
        <v>13393180</v>
      </c>
      <c r="G44" s="15">
        <v>13393180</v>
      </c>
      <c r="H44" s="21" t="s">
        <v>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7" customFormat="1">
      <c r="A45" s="13" t="s">
        <v>30</v>
      </c>
      <c r="B45" s="14">
        <v>2142</v>
      </c>
      <c r="C45" s="12">
        <v>119</v>
      </c>
      <c r="D45" s="12"/>
      <c r="E45" s="15"/>
      <c r="F45" s="15"/>
      <c r="G45" s="15"/>
      <c r="H45" s="21" t="s">
        <v>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 ht="31.5">
      <c r="A46" s="13" t="s">
        <v>31</v>
      </c>
      <c r="B46" s="14">
        <v>2200</v>
      </c>
      <c r="C46" s="12">
        <v>300</v>
      </c>
      <c r="D46" s="12"/>
      <c r="E46" s="15">
        <f>E47+E50+E51+E52</f>
        <v>0</v>
      </c>
      <c r="F46" s="15">
        <f>F47+F50+F51+F52</f>
        <v>0</v>
      </c>
      <c r="G46" s="15">
        <f>G47+G50+G51+G52</f>
        <v>0</v>
      </c>
      <c r="H46" s="21" t="s">
        <v>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47.25">
      <c r="A47" s="13" t="s">
        <v>32</v>
      </c>
      <c r="B47" s="14">
        <v>2210</v>
      </c>
      <c r="C47" s="12">
        <v>320</v>
      </c>
      <c r="D47" s="12"/>
      <c r="E47" s="15"/>
      <c r="F47" s="15"/>
      <c r="G47" s="15"/>
      <c r="H47" s="21" t="s">
        <v>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63">
      <c r="A48" s="13" t="s">
        <v>33</v>
      </c>
      <c r="B48" s="14">
        <v>2211</v>
      </c>
      <c r="C48" s="12">
        <v>321</v>
      </c>
      <c r="D48" s="12"/>
      <c r="E48" s="15"/>
      <c r="F48" s="15"/>
      <c r="G48" s="15"/>
      <c r="H48" s="21" t="s">
        <v>9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47.25">
      <c r="A49" s="13" t="s">
        <v>34</v>
      </c>
      <c r="B49" s="14">
        <v>2212</v>
      </c>
      <c r="C49" s="12">
        <v>323</v>
      </c>
      <c r="D49" s="12"/>
      <c r="E49" s="15"/>
      <c r="F49" s="15"/>
      <c r="G49" s="15"/>
      <c r="H49" s="21" t="s">
        <v>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 ht="63">
      <c r="A50" s="13" t="s">
        <v>35</v>
      </c>
      <c r="B50" s="14">
        <v>2220</v>
      </c>
      <c r="C50" s="12">
        <v>340</v>
      </c>
      <c r="D50" s="12"/>
      <c r="E50" s="15"/>
      <c r="F50" s="15"/>
      <c r="G50" s="15"/>
      <c r="H50" s="21" t="s">
        <v>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 ht="110.25">
      <c r="A51" s="13" t="s">
        <v>36</v>
      </c>
      <c r="B51" s="14">
        <v>2230</v>
      </c>
      <c r="C51" s="12">
        <v>350</v>
      </c>
      <c r="D51" s="12"/>
      <c r="E51" s="15"/>
      <c r="F51" s="15"/>
      <c r="G51" s="15"/>
      <c r="H51" s="21" t="s">
        <v>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>
      <c r="A52" s="13" t="s">
        <v>37</v>
      </c>
      <c r="B52" s="14">
        <v>2240</v>
      </c>
      <c r="C52" s="12">
        <v>360</v>
      </c>
      <c r="D52" s="12"/>
      <c r="E52" s="15"/>
      <c r="F52" s="15"/>
      <c r="G52" s="15"/>
      <c r="H52" s="21" t="s">
        <v>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 ht="31.5">
      <c r="A53" s="13" t="s">
        <v>38</v>
      </c>
      <c r="B53" s="14">
        <v>2300</v>
      </c>
      <c r="C53" s="12">
        <v>850</v>
      </c>
      <c r="D53" s="12">
        <v>290</v>
      </c>
      <c r="E53" s="15">
        <f>SUM(E54:E60)</f>
        <v>1134000</v>
      </c>
      <c r="F53" s="15">
        <f>SUM(F54:F60)</f>
        <v>1254000</v>
      </c>
      <c r="G53" s="15">
        <f>SUM(G54:G60)</f>
        <v>1304000</v>
      </c>
      <c r="H53" s="21" t="s">
        <v>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 ht="31.5">
      <c r="A54" s="13" t="s">
        <v>39</v>
      </c>
      <c r="B54" s="14">
        <v>2310</v>
      </c>
      <c r="C54" s="12">
        <v>851</v>
      </c>
      <c r="D54" s="12">
        <v>291</v>
      </c>
      <c r="E54" s="15">
        <v>980000</v>
      </c>
      <c r="F54" s="15">
        <v>1100000</v>
      </c>
      <c r="G54" s="15">
        <v>1150000</v>
      </c>
      <c r="H54" s="21" t="s">
        <v>9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7" customFormat="1" ht="63">
      <c r="A55" s="13" t="s">
        <v>40</v>
      </c>
      <c r="B55" s="14">
        <v>2320</v>
      </c>
      <c r="C55" s="12">
        <v>852</v>
      </c>
      <c r="D55" s="12">
        <v>291</v>
      </c>
      <c r="E55" s="15">
        <v>150000</v>
      </c>
      <c r="F55" s="15">
        <v>150000</v>
      </c>
      <c r="G55" s="15">
        <v>150000</v>
      </c>
      <c r="H55" s="2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7" customFormat="1" ht="63" hidden="1">
      <c r="A56" s="13" t="s">
        <v>40</v>
      </c>
      <c r="B56" s="14">
        <v>2330</v>
      </c>
      <c r="C56" s="12">
        <v>852</v>
      </c>
      <c r="D56" s="12">
        <v>292</v>
      </c>
      <c r="E56" s="15"/>
      <c r="F56" s="15"/>
      <c r="G56" s="15"/>
      <c r="H56" s="21" t="s">
        <v>9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47.25">
      <c r="A57" s="13" t="s">
        <v>41</v>
      </c>
      <c r="B57" s="14">
        <v>2330</v>
      </c>
      <c r="C57" s="12">
        <v>853</v>
      </c>
      <c r="D57" s="12">
        <v>292</v>
      </c>
      <c r="E57" s="15">
        <v>2000</v>
      </c>
      <c r="F57" s="15">
        <v>2000</v>
      </c>
      <c r="G57" s="15">
        <v>2000</v>
      </c>
      <c r="H57" s="21" t="s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 ht="47.25">
      <c r="A58" s="13" t="s">
        <v>41</v>
      </c>
      <c r="B58" s="14">
        <v>2340</v>
      </c>
      <c r="C58" s="12">
        <v>853</v>
      </c>
      <c r="D58" s="12">
        <v>293</v>
      </c>
      <c r="E58" s="15">
        <v>2000</v>
      </c>
      <c r="F58" s="15">
        <v>2000</v>
      </c>
      <c r="G58" s="15">
        <v>2000</v>
      </c>
      <c r="H58" s="2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 ht="63">
      <c r="A59" s="13" t="s">
        <v>137</v>
      </c>
      <c r="B59" s="14">
        <v>2350</v>
      </c>
      <c r="C59" s="12">
        <v>853</v>
      </c>
      <c r="D59" s="12">
        <v>293</v>
      </c>
      <c r="E59" s="15"/>
      <c r="F59" s="15"/>
      <c r="G59" s="15"/>
      <c r="H59" s="2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 ht="47.25">
      <c r="A60" s="13" t="s">
        <v>42</v>
      </c>
      <c r="B60" s="14">
        <v>2400</v>
      </c>
      <c r="C60" s="12" t="s">
        <v>9</v>
      </c>
      <c r="D60" s="12"/>
      <c r="E60" s="15">
        <f>SUM(E61:E65)</f>
        <v>0</v>
      </c>
      <c r="F60" s="15">
        <f>SUM(F61:F65)</f>
        <v>0</v>
      </c>
      <c r="G60" s="15">
        <f>SUM(G61:G65)</f>
        <v>0</v>
      </c>
      <c r="H60" s="21" t="s">
        <v>9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 ht="31.5">
      <c r="A61" s="13" t="s">
        <v>43</v>
      </c>
      <c r="B61" s="14">
        <v>2410</v>
      </c>
      <c r="C61" s="12">
        <v>613</v>
      </c>
      <c r="D61" s="12"/>
      <c r="E61" s="15"/>
      <c r="F61" s="15"/>
      <c r="G61" s="15"/>
      <c r="H61" s="21" t="s">
        <v>9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 ht="31.5">
      <c r="A62" s="13" t="s">
        <v>44</v>
      </c>
      <c r="B62" s="14">
        <v>2420</v>
      </c>
      <c r="C62" s="12">
        <v>623</v>
      </c>
      <c r="D62" s="12"/>
      <c r="E62" s="15"/>
      <c r="F62" s="15"/>
      <c r="G62" s="15"/>
      <c r="H62" s="21" t="s">
        <v>9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7" customFormat="1" ht="63">
      <c r="A63" s="13" t="s">
        <v>45</v>
      </c>
      <c r="B63" s="14">
        <v>2430</v>
      </c>
      <c r="C63" s="12">
        <v>634</v>
      </c>
      <c r="D63" s="12"/>
      <c r="E63" s="15"/>
      <c r="F63" s="15"/>
      <c r="G63" s="15"/>
      <c r="H63" s="21" t="s">
        <v>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7" customFormat="1" ht="31.5">
      <c r="A64" s="13" t="s">
        <v>46</v>
      </c>
      <c r="B64" s="14">
        <v>2440</v>
      </c>
      <c r="C64" s="12">
        <v>810</v>
      </c>
      <c r="D64" s="12"/>
      <c r="E64" s="15"/>
      <c r="F64" s="15"/>
      <c r="G64" s="15"/>
      <c r="H64" s="21" t="s">
        <v>9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7" customFormat="1" ht="31.5">
      <c r="A65" s="13" t="s">
        <v>47</v>
      </c>
      <c r="B65" s="14">
        <v>2500</v>
      </c>
      <c r="C65" s="12" t="s">
        <v>9</v>
      </c>
      <c r="D65" s="12"/>
      <c r="E65" s="15"/>
      <c r="F65" s="15"/>
      <c r="G65" s="15"/>
      <c r="H65" s="21" t="s">
        <v>9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" customFormat="1" ht="78.75">
      <c r="A66" s="13" t="s">
        <v>48</v>
      </c>
      <c r="B66" s="14">
        <v>2520</v>
      </c>
      <c r="C66" s="12">
        <v>831</v>
      </c>
      <c r="D66" s="12"/>
      <c r="E66" s="15"/>
      <c r="F66" s="15"/>
      <c r="G66" s="15"/>
      <c r="H66" s="21" t="s">
        <v>9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" customFormat="1" ht="31.5">
      <c r="A67" s="13" t="s">
        <v>49</v>
      </c>
      <c r="B67" s="14">
        <v>2600</v>
      </c>
      <c r="C67" s="12" t="s">
        <v>9</v>
      </c>
      <c r="D67" s="12"/>
      <c r="E67" s="15">
        <f>E68+E69+E85</f>
        <v>26678945.870000001</v>
      </c>
      <c r="F67" s="15">
        <f>F68+F69+F85</f>
        <v>13676548.310000001</v>
      </c>
      <c r="G67" s="15">
        <f>G68+G69+G85</f>
        <v>13626548.310000001</v>
      </c>
      <c r="H67" s="15">
        <f>H68+H69+H85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 ht="47.25">
      <c r="A68" s="13" t="s">
        <v>50</v>
      </c>
      <c r="B68" s="14">
        <v>2630</v>
      </c>
      <c r="C68" s="12">
        <v>243</v>
      </c>
      <c r="D68" s="12"/>
      <c r="E68" s="15"/>
      <c r="F68" s="15"/>
      <c r="G68" s="15"/>
      <c r="H68" s="1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7" customFormat="1" ht="31.5">
      <c r="A69" s="13" t="s">
        <v>51</v>
      </c>
      <c r="B69" s="14">
        <v>2640</v>
      </c>
      <c r="C69" s="12">
        <v>244</v>
      </c>
      <c r="D69" s="12"/>
      <c r="E69" s="15">
        <f>SUM(E70:E84)</f>
        <v>26678945.870000001</v>
      </c>
      <c r="F69" s="15">
        <f t="shared" ref="F69:H69" si="3">SUM(F70:F84)</f>
        <v>13676548.310000001</v>
      </c>
      <c r="G69" s="15">
        <f t="shared" si="3"/>
        <v>13626548.310000001</v>
      </c>
      <c r="H69" s="15">
        <f t="shared" si="3"/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9" customFormat="1">
      <c r="A70" s="13" t="s">
        <v>116</v>
      </c>
      <c r="B70" s="14">
        <v>2641</v>
      </c>
      <c r="C70" s="12">
        <v>244</v>
      </c>
      <c r="D70" s="12">
        <v>221</v>
      </c>
      <c r="E70" s="15">
        <v>274568</v>
      </c>
      <c r="F70" s="15">
        <v>480300</v>
      </c>
      <c r="G70" s="15">
        <v>480500</v>
      </c>
      <c r="H70" s="15"/>
      <c r="I70" s="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s="9" customFormat="1" ht="31.5">
      <c r="A71" s="13" t="s">
        <v>117</v>
      </c>
      <c r="B71" s="14">
        <v>2642</v>
      </c>
      <c r="C71" s="12">
        <v>244</v>
      </c>
      <c r="D71" s="12">
        <v>222</v>
      </c>
      <c r="E71" s="15">
        <v>150000</v>
      </c>
      <c r="F71" s="15">
        <v>150000</v>
      </c>
      <c r="G71" s="15">
        <v>150000</v>
      </c>
      <c r="H71" s="15"/>
      <c r="I71" s="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s="9" customFormat="1">
      <c r="A72" s="13" t="s">
        <v>118</v>
      </c>
      <c r="B72" s="14">
        <v>2643</v>
      </c>
      <c r="C72" s="12">
        <v>244</v>
      </c>
      <c r="D72" s="12">
        <v>223</v>
      </c>
      <c r="E72" s="15">
        <v>1933299.48</v>
      </c>
      <c r="F72" s="15">
        <v>1950000</v>
      </c>
      <c r="G72" s="15">
        <v>2000000</v>
      </c>
      <c r="H72" s="15"/>
      <c r="I72" s="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s="9" customFormat="1" ht="78.75">
      <c r="A73" s="13" t="s">
        <v>126</v>
      </c>
      <c r="B73" s="14">
        <v>2644</v>
      </c>
      <c r="C73" s="12">
        <v>244</v>
      </c>
      <c r="D73" s="12">
        <v>224</v>
      </c>
      <c r="E73" s="15">
        <v>50000</v>
      </c>
      <c r="F73" s="15">
        <v>50000</v>
      </c>
      <c r="G73" s="15">
        <v>50000</v>
      </c>
      <c r="H73" s="15"/>
      <c r="I73" s="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s="9" customFormat="1" ht="31.5">
      <c r="A74" s="13" t="s">
        <v>119</v>
      </c>
      <c r="B74" s="14">
        <v>2645</v>
      </c>
      <c r="C74" s="12">
        <v>244</v>
      </c>
      <c r="D74" s="12">
        <v>225</v>
      </c>
      <c r="E74" s="15">
        <v>4000000</v>
      </c>
      <c r="F74" s="15">
        <v>2500000</v>
      </c>
      <c r="G74" s="15">
        <v>2500000</v>
      </c>
      <c r="H74" s="15"/>
      <c r="I74" s="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s="9" customFormat="1" ht="31.5">
      <c r="A75" s="13" t="s">
        <v>120</v>
      </c>
      <c r="B75" s="14">
        <v>2646</v>
      </c>
      <c r="C75" s="12">
        <v>244</v>
      </c>
      <c r="D75" s="12">
        <v>226</v>
      </c>
      <c r="E75" s="15">
        <v>5000000</v>
      </c>
      <c r="F75" s="15">
        <v>1000000</v>
      </c>
      <c r="G75" s="15">
        <v>1000000</v>
      </c>
      <c r="H75" s="15"/>
      <c r="I75" s="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s="9" customFormat="1">
      <c r="A76" s="13" t="s">
        <v>127</v>
      </c>
      <c r="B76" s="14">
        <v>2647</v>
      </c>
      <c r="C76" s="12">
        <v>244</v>
      </c>
      <c r="D76" s="12">
        <v>227</v>
      </c>
      <c r="E76" s="15">
        <v>70000</v>
      </c>
      <c r="F76" s="15">
        <v>70000</v>
      </c>
      <c r="G76" s="15">
        <v>70000</v>
      </c>
      <c r="H76" s="15"/>
      <c r="I76" s="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s="9" customFormat="1" ht="31.5">
      <c r="A77" s="13" t="s">
        <v>121</v>
      </c>
      <c r="B77" s="14">
        <v>2648</v>
      </c>
      <c r="C77" s="12">
        <v>244</v>
      </c>
      <c r="D77" s="12">
        <v>310</v>
      </c>
      <c r="E77" s="15">
        <v>5000000</v>
      </c>
      <c r="F77" s="15">
        <v>920000</v>
      </c>
      <c r="G77" s="15">
        <v>920000</v>
      </c>
      <c r="H77" s="15"/>
      <c r="I77" s="6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s="9" customFormat="1" ht="63">
      <c r="A78" s="13" t="s">
        <v>128</v>
      </c>
      <c r="B78" s="14">
        <v>2649</v>
      </c>
      <c r="C78" s="12">
        <v>244</v>
      </c>
      <c r="D78" s="12">
        <v>341</v>
      </c>
      <c r="E78" s="15">
        <v>200000</v>
      </c>
      <c r="F78" s="15">
        <v>100000</v>
      </c>
      <c r="G78" s="15">
        <v>100000</v>
      </c>
      <c r="H78" s="15"/>
      <c r="I78" s="6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s="9" customFormat="1" ht="31.5">
      <c r="A79" s="13" t="s">
        <v>123</v>
      </c>
      <c r="B79" s="14">
        <v>2650</v>
      </c>
      <c r="C79" s="12">
        <v>244</v>
      </c>
      <c r="D79" s="12">
        <v>342</v>
      </c>
      <c r="E79" s="15"/>
      <c r="F79" s="15"/>
      <c r="G79" s="15"/>
      <c r="H79" s="15"/>
      <c r="I79" s="6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s="9" customFormat="1" ht="31.5">
      <c r="A80" s="13" t="s">
        <v>129</v>
      </c>
      <c r="B80" s="14">
        <v>2651</v>
      </c>
      <c r="C80" s="12">
        <v>244</v>
      </c>
      <c r="D80" s="12">
        <v>343</v>
      </c>
      <c r="E80" s="15">
        <v>650000</v>
      </c>
      <c r="F80" s="15">
        <v>650000</v>
      </c>
      <c r="G80" s="15">
        <v>650000</v>
      </c>
      <c r="H80" s="15"/>
      <c r="I80" s="6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s="9" customFormat="1" ht="31.5">
      <c r="A81" s="13" t="s">
        <v>171</v>
      </c>
      <c r="B81" s="14">
        <v>2652</v>
      </c>
      <c r="C81" s="12">
        <v>244</v>
      </c>
      <c r="D81" s="12">
        <v>344</v>
      </c>
      <c r="E81" s="15">
        <v>4000000</v>
      </c>
      <c r="F81" s="15">
        <v>1000000</v>
      </c>
      <c r="G81" s="15">
        <v>1000000</v>
      </c>
      <c r="H81" s="15"/>
      <c r="I81" s="6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s="9" customFormat="1" ht="31.5">
      <c r="A82" s="13" t="s">
        <v>130</v>
      </c>
      <c r="B82" s="14">
        <v>2652</v>
      </c>
      <c r="C82" s="12">
        <v>244</v>
      </c>
      <c r="D82" s="12">
        <v>345</v>
      </c>
      <c r="E82" s="15">
        <v>500000</v>
      </c>
      <c r="F82" s="15">
        <v>300000</v>
      </c>
      <c r="G82" s="15">
        <v>300000</v>
      </c>
      <c r="H82" s="15"/>
      <c r="I82" s="6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s="9" customFormat="1" ht="31.5">
      <c r="A83" s="13" t="s">
        <v>124</v>
      </c>
      <c r="B83" s="14">
        <v>2653</v>
      </c>
      <c r="C83" s="12">
        <v>244</v>
      </c>
      <c r="D83" s="12">
        <v>346</v>
      </c>
      <c r="E83" s="15">
        <v>3851078.39</v>
      </c>
      <c r="F83" s="15">
        <v>3506248.31</v>
      </c>
      <c r="G83" s="15">
        <v>3406048.31</v>
      </c>
      <c r="H83" s="15"/>
      <c r="I83" s="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s="9" customFormat="1" ht="47.25">
      <c r="A84" s="13" t="s">
        <v>131</v>
      </c>
      <c r="B84" s="14">
        <v>2654</v>
      </c>
      <c r="C84" s="12">
        <v>244</v>
      </c>
      <c r="D84" s="12">
        <v>349</v>
      </c>
      <c r="E84" s="15">
        <v>1000000</v>
      </c>
      <c r="F84" s="15">
        <v>1000000</v>
      </c>
      <c r="G84" s="15">
        <v>1000000</v>
      </c>
      <c r="H84" s="15"/>
      <c r="I84" s="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s="7" customFormat="1" ht="47.25">
      <c r="A85" s="13" t="s">
        <v>52</v>
      </c>
      <c r="B85" s="14">
        <v>2650</v>
      </c>
      <c r="C85" s="12">
        <v>400</v>
      </c>
      <c r="D85" s="12"/>
      <c r="E85" s="15">
        <f>SUM(E86:E87)</f>
        <v>0</v>
      </c>
      <c r="F85" s="15">
        <f>SUM(F86:F87)</f>
        <v>0</v>
      </c>
      <c r="G85" s="15">
        <f>SUM(G86:G87)</f>
        <v>0</v>
      </c>
      <c r="H85" s="15">
        <f>SUM(H86:H87)</f>
        <v>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s="7" customFormat="1" ht="47.25">
      <c r="A86" s="13" t="s">
        <v>53</v>
      </c>
      <c r="B86" s="14">
        <v>2651</v>
      </c>
      <c r="C86" s="12">
        <v>406</v>
      </c>
      <c r="D86" s="12"/>
      <c r="E86" s="15"/>
      <c r="F86" s="15"/>
      <c r="G86" s="15"/>
      <c r="H86" s="1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s="7" customFormat="1" ht="47.25">
      <c r="A87" s="13" t="s">
        <v>54</v>
      </c>
      <c r="B87" s="14">
        <v>2652</v>
      </c>
      <c r="C87" s="12">
        <v>407</v>
      </c>
      <c r="D87" s="12"/>
      <c r="E87" s="15"/>
      <c r="F87" s="15"/>
      <c r="G87" s="15"/>
      <c r="H87" s="1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s="7" customFormat="1" ht="31.5">
      <c r="A88" s="13" t="s">
        <v>55</v>
      </c>
      <c r="B88" s="14">
        <v>3000</v>
      </c>
      <c r="C88" s="12">
        <v>100</v>
      </c>
      <c r="D88" s="12"/>
      <c r="E88" s="15">
        <f>SUM(E89:E91)</f>
        <v>-80000</v>
      </c>
      <c r="F88" s="15">
        <f>SUM(F89:F91)</f>
        <v>-80000</v>
      </c>
      <c r="G88" s="15">
        <f>SUM(G89:G91)</f>
        <v>-80000</v>
      </c>
      <c r="H88" s="21" t="s">
        <v>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s="7" customFormat="1">
      <c r="A89" s="13" t="s">
        <v>56</v>
      </c>
      <c r="B89" s="14">
        <v>3010</v>
      </c>
      <c r="C89" s="12"/>
      <c r="D89" s="12"/>
      <c r="E89" s="15"/>
      <c r="F89" s="15"/>
      <c r="G89" s="15"/>
      <c r="H89" s="21" t="s">
        <v>9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s="7" customFormat="1">
      <c r="A90" s="13" t="s">
        <v>57</v>
      </c>
      <c r="B90" s="14">
        <v>3020</v>
      </c>
      <c r="C90" s="12"/>
      <c r="D90" s="12"/>
      <c r="E90" s="15">
        <v>-80000</v>
      </c>
      <c r="F90" s="15">
        <v>-80000</v>
      </c>
      <c r="G90" s="15">
        <v>-80000</v>
      </c>
      <c r="H90" s="21" t="s">
        <v>9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s="7" customFormat="1" ht="18" customHeight="1">
      <c r="A91" s="13" t="s">
        <v>58</v>
      </c>
      <c r="B91" s="14">
        <v>3030</v>
      </c>
      <c r="C91" s="12"/>
      <c r="D91" s="12"/>
      <c r="E91" s="15"/>
      <c r="F91" s="15"/>
      <c r="G91" s="15"/>
      <c r="H91" s="21" t="s">
        <v>9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s="7" customFormat="1">
      <c r="A92" s="13" t="s">
        <v>59</v>
      </c>
      <c r="B92" s="14">
        <v>4000</v>
      </c>
      <c r="C92" s="12" t="s">
        <v>9</v>
      </c>
      <c r="D92" s="12"/>
      <c r="E92" s="15"/>
      <c r="F92" s="15"/>
      <c r="G92" s="15"/>
      <c r="H92" s="21" t="s">
        <v>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s="7" customFormat="1">
      <c r="A93" s="13" t="s">
        <v>60</v>
      </c>
      <c r="B93" s="14">
        <v>4010</v>
      </c>
      <c r="C93" s="12">
        <v>610</v>
      </c>
      <c r="D93" s="12"/>
      <c r="E93" s="15"/>
      <c r="F93" s="15"/>
      <c r="G93" s="15"/>
      <c r="H93" s="21" t="s">
        <v>9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scale="9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93"/>
  <sheetViews>
    <sheetView topLeftCell="A85" workbookViewId="0">
      <selection activeCell="M81" sqref="M81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64" ht="15.2" customHeight="1">
      <c r="A1" s="76" t="s">
        <v>182</v>
      </c>
      <c r="B1" s="76"/>
      <c r="C1" s="76"/>
      <c r="D1" s="76"/>
      <c r="E1" s="76"/>
      <c r="F1" s="76"/>
      <c r="G1" s="76"/>
      <c r="H1" s="76"/>
    </row>
    <row r="3" spans="1:64" ht="15.2" customHeight="1">
      <c r="A3" s="75" t="s">
        <v>2</v>
      </c>
      <c r="B3" s="75" t="s">
        <v>3</v>
      </c>
      <c r="C3" s="75" t="s">
        <v>4</v>
      </c>
      <c r="D3" s="75" t="s">
        <v>5</v>
      </c>
      <c r="E3" s="75" t="s">
        <v>6</v>
      </c>
      <c r="F3" s="75"/>
      <c r="G3" s="75"/>
      <c r="H3" s="75"/>
    </row>
    <row r="4" spans="1:64" ht="63">
      <c r="A4" s="75"/>
      <c r="B4" s="75"/>
      <c r="C4" s="75"/>
      <c r="D4" s="75"/>
      <c r="E4" s="20" t="s">
        <v>113</v>
      </c>
      <c r="F4" s="20" t="s">
        <v>114</v>
      </c>
      <c r="G4" s="20" t="s">
        <v>115</v>
      </c>
      <c r="H4" s="20" t="s">
        <v>7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s="7" customFormat="1" ht="31.5">
      <c r="A6" s="13" t="s">
        <v>8</v>
      </c>
      <c r="B6" s="14">
        <v>1</v>
      </c>
      <c r="C6" s="12" t="s">
        <v>9</v>
      </c>
      <c r="D6" s="12" t="s">
        <v>9</v>
      </c>
      <c r="E6" s="15">
        <f>'раздел-1-1'!E8+'раздел-1-2'!E6+'раздел-1-3'!E6+'раздел-1-4'!E6+'раздел-1-5'!E6</f>
        <v>11000000</v>
      </c>
      <c r="F6" s="15">
        <f>'раздел-1-1'!F8+'раздел-1-2'!F6+'раздел-1-3'!F6+'раздел-1-4'!F6+'раздел-1-5'!F6</f>
        <v>0</v>
      </c>
      <c r="G6" s="15">
        <f>'раздел-1-1'!G8+'раздел-1-2'!G6+'раздел-1-3'!G6+'раздел-1-4'!G6+'раздел-1-5'!G6</f>
        <v>0</v>
      </c>
      <c r="H6" s="15">
        <f>'раздел-1-1'!H8+'раздел-1-2'!H6+'раздел-1-3'!H6+'раздел-1-4'!H6+'раздел-1-5'!H6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31.5">
      <c r="A7" s="13" t="s">
        <v>10</v>
      </c>
      <c r="B7" s="14">
        <v>2</v>
      </c>
      <c r="C7" s="12" t="s">
        <v>9</v>
      </c>
      <c r="D7" s="12" t="s">
        <v>9</v>
      </c>
      <c r="E7" s="15">
        <f>E6+E8-E36+E88-E92</f>
        <v>0</v>
      </c>
      <c r="F7" s="15">
        <f>F6+F8-F36+F88-F92</f>
        <v>0</v>
      </c>
      <c r="G7" s="15">
        <f>G6+G8-G36+G88-G92</f>
        <v>0</v>
      </c>
      <c r="H7" s="15">
        <f>H6+H8-H36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>
      <c r="A8" s="13" t="s">
        <v>11</v>
      </c>
      <c r="B8" s="14">
        <v>1000</v>
      </c>
      <c r="C8" s="12"/>
      <c r="D8" s="12">
        <v>130</v>
      </c>
      <c r="E8" s="15">
        <f>E9+E12+E16+E19+E27+E31+E34</f>
        <v>119073313.64</v>
      </c>
      <c r="F8" s="15">
        <f>F9+F12+F16+F19+F27+F31+F34</f>
        <v>125735404.14</v>
      </c>
      <c r="G8" s="15">
        <f>G9+G12+G16+G19+G27+G31+G34</f>
        <v>133532375.65000001</v>
      </c>
      <c r="H8" s="15">
        <f>H9+H12+H16+H19+H27+H31+H34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31.5">
      <c r="A9" s="13" t="s">
        <v>12</v>
      </c>
      <c r="B9" s="14">
        <v>1100</v>
      </c>
      <c r="C9" s="12">
        <v>120</v>
      </c>
      <c r="D9" s="12"/>
      <c r="E9" s="15">
        <f>SUM(E10:E11)</f>
        <v>290548.31</v>
      </c>
      <c r="F9" s="15">
        <f>SUM(F10:F11)</f>
        <v>290548.31</v>
      </c>
      <c r="G9" s="15">
        <f>SUM(G10:G11)</f>
        <v>290548.31</v>
      </c>
      <c r="H9" s="15">
        <f>SUM(H10:H11)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9" customFormat="1">
      <c r="A10" s="13" t="s">
        <v>170</v>
      </c>
      <c r="B10" s="14">
        <v>1110</v>
      </c>
      <c r="C10" s="12">
        <v>120</v>
      </c>
      <c r="D10" s="12"/>
      <c r="E10" s="15">
        <f>'раздел-1-5'!E10</f>
        <v>290548.31</v>
      </c>
      <c r="F10" s="15">
        <f>'раздел-1-5'!F10</f>
        <v>290548.31</v>
      </c>
      <c r="G10" s="15">
        <f>'раздел-1-5'!G10</f>
        <v>290548.31</v>
      </c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>
      <c r="A11" s="13"/>
      <c r="B11" s="14">
        <v>1120</v>
      </c>
      <c r="C11" s="12"/>
      <c r="D11" s="12"/>
      <c r="E11" s="15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7" customFormat="1" ht="47.25">
      <c r="A12" s="13" t="s">
        <v>13</v>
      </c>
      <c r="B12" s="14">
        <v>1200</v>
      </c>
      <c r="C12" s="12">
        <v>130</v>
      </c>
      <c r="D12" s="12"/>
      <c r="E12" s="15">
        <f>SUM(E13:E15)</f>
        <v>114733609.33</v>
      </c>
      <c r="F12" s="15">
        <f>SUM(F13:F15)</f>
        <v>120548931.83</v>
      </c>
      <c r="G12" s="15">
        <f>SUM(G13:G15)</f>
        <v>127405627.34</v>
      </c>
      <c r="H12" s="15">
        <f>SUM(H13:H15)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7" customFormat="1" ht="78.75">
      <c r="A13" s="13" t="s">
        <v>14</v>
      </c>
      <c r="B13" s="14">
        <v>1210</v>
      </c>
      <c r="C13" s="12">
        <v>130</v>
      </c>
      <c r="D13" s="12"/>
      <c r="E13" s="15">
        <f>'раздел-1-1'!E15+'раздел-1-2'!E13+'раздел-1-3'!E13+'раздел-1-4'!E13+'раздел-1-5'!E13</f>
        <v>41733609.329999998</v>
      </c>
      <c r="F13" s="15">
        <f>'раздел-1-1'!F15+'раздел-1-2'!F13+'раздел-1-3'!F13+'раздел-1-4'!F13+'раздел-1-5'!F13</f>
        <v>48048931.829999998</v>
      </c>
      <c r="G13" s="15">
        <f>'раздел-1-1'!G15+'раздел-1-2'!G13+'раздел-1-3'!G13+'раздел-1-4'!G13+'раздел-1-5'!G13</f>
        <v>54905627.340000004</v>
      </c>
      <c r="H13" s="15">
        <f>'раздел-1-1'!H15+'раздел-1-2'!H13+'раздел-1-3'!H13+'раздел-1-4'!H13+'раздел-1-5'!H13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7" customFormat="1">
      <c r="A14" s="13" t="s">
        <v>132</v>
      </c>
      <c r="B14" s="14">
        <v>1220</v>
      </c>
      <c r="C14" s="12">
        <v>130</v>
      </c>
      <c r="D14" s="12">
        <v>131</v>
      </c>
      <c r="E14" s="15">
        <f>'раздел-1-1'!E16+'раздел-1-2'!E14+'раздел-1-3'!E14+'раздел-1-4'!E14+'раздел-1-5'!E14</f>
        <v>73000000</v>
      </c>
      <c r="F14" s="15">
        <f>'раздел-1-1'!F16+'раздел-1-2'!F14+'раздел-1-3'!F14+'раздел-1-4'!F14+'раздел-1-5'!F14</f>
        <v>72500000</v>
      </c>
      <c r="G14" s="15">
        <f>'раздел-1-1'!G16+'раздел-1-2'!G14+'раздел-1-3'!G14+'раздел-1-4'!G14+'раздел-1-5'!G14</f>
        <v>72500000</v>
      </c>
      <c r="H14" s="15">
        <f>'раздел-1-1'!H16+'раздел-1-2'!H14+'раздел-1-3'!H14+'раздел-1-4'!H14+'раздел-1-5'!H14</f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s="9" customFormat="1" ht="31.5">
      <c r="A15" s="13" t="s">
        <v>125</v>
      </c>
      <c r="B15" s="14">
        <v>1220</v>
      </c>
      <c r="C15" s="12">
        <v>130</v>
      </c>
      <c r="D15" s="12">
        <v>132</v>
      </c>
      <c r="E15" s="15">
        <f>'раздел-1-1'!E17+'раздел-1-2'!E15+'раздел-1-3'!E15+'раздел-1-4'!E15+'раздел-1-5'!E15</f>
        <v>0</v>
      </c>
      <c r="F15" s="15">
        <f>'раздел-1-1'!F17+'раздел-1-2'!F15+'раздел-1-3'!F15+'раздел-1-4'!F15+'раздел-1-5'!F15</f>
        <v>0</v>
      </c>
      <c r="G15" s="15">
        <f>'раздел-1-1'!G17+'раздел-1-2'!G15+'раздел-1-3'!G15+'раздел-1-4'!G15+'раздел-1-5'!G15</f>
        <v>0</v>
      </c>
      <c r="H15" s="15">
        <f>'раздел-1-1'!H17+'раздел-1-2'!H15+'раздел-1-3'!H15+'раздел-1-4'!H15+'раздел-1-5'!H15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7" customFormat="1" ht="47.25">
      <c r="A16" s="13" t="s">
        <v>15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9" customFormat="1" ht="31.5">
      <c r="A17" s="13" t="s">
        <v>136</v>
      </c>
      <c r="B17" s="14">
        <v>1310</v>
      </c>
      <c r="C17" s="12">
        <v>140</v>
      </c>
      <c r="D17" s="12">
        <v>145</v>
      </c>
      <c r="E17" s="15">
        <f>'раздел-1-1'!E19+'раздел-1-2'!E17+'раздел-1-3'!E17+'раздел-1-4'!E17+'раздел-1-5'!E17</f>
        <v>0</v>
      </c>
      <c r="F17" s="15">
        <f>'раздел-1-1'!F19+'раздел-1-2'!F17+'раздел-1-3'!F17+'раздел-1-4'!F17+'раздел-1-5'!F17</f>
        <v>0</v>
      </c>
      <c r="G17" s="15">
        <f>'раздел-1-1'!G19+'раздел-1-2'!G17+'раздел-1-3'!G17+'раздел-1-4'!G17+'раздел-1-5'!G17</f>
        <v>0</v>
      </c>
      <c r="H17" s="15">
        <f>'раздел-1-1'!H19+'раздел-1-2'!H17+'раздел-1-3'!H17+'раздел-1-4'!H17+'раздел-1-5'!H17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idden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7" customFormat="1" ht="31.5">
      <c r="A19" s="13" t="s">
        <v>16</v>
      </c>
      <c r="B19" s="14">
        <v>1400</v>
      </c>
      <c r="C19" s="12">
        <v>150</v>
      </c>
      <c r="D19" s="12"/>
      <c r="E19" s="15">
        <f>E20+E25</f>
        <v>4049156</v>
      </c>
      <c r="F19" s="15">
        <f t="shared" ref="F19:H19" si="0">F20+F25</f>
        <v>4895924</v>
      </c>
      <c r="G19" s="15">
        <f t="shared" si="0"/>
        <v>5836200</v>
      </c>
      <c r="H19" s="15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>
      <c r="A20" s="13" t="s">
        <v>17</v>
      </c>
      <c r="B20" s="14">
        <v>1410</v>
      </c>
      <c r="C20" s="12">
        <v>150</v>
      </c>
      <c r="D20" s="12"/>
      <c r="E20" s="15">
        <f>'раздел-1-2'!E20</f>
        <v>4049156</v>
      </c>
      <c r="F20" s="15">
        <f>'раздел-1-2'!F20</f>
        <v>4895924</v>
      </c>
      <c r="G20" s="15">
        <f>'раздел-1-2'!G20</f>
        <v>5836200</v>
      </c>
      <c r="H20" s="15">
        <f t="shared" ref="H20" si="1">SUM(H21:H23)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78.75" hidden="1" customHeight="1">
      <c r="A21" s="13" t="s">
        <v>138</v>
      </c>
      <c r="B21" s="14">
        <v>1411</v>
      </c>
      <c r="C21" s="12">
        <v>150</v>
      </c>
      <c r="D21" s="12">
        <v>152</v>
      </c>
      <c r="E21" s="15">
        <f>'раздел-1-1'!E23+'раздел-1-2'!E21+'раздел-1-3'!E21+'раздел-1-4'!E21+'раздел-1-5'!E21</f>
        <v>0</v>
      </c>
      <c r="F21" s="15">
        <f>'раздел-1-1'!F23+'раздел-1-2'!F21+'раздел-1-3'!F21+'раздел-1-4'!F21+'раздел-1-5'!F21</f>
        <v>0</v>
      </c>
      <c r="G21" s="15">
        <f>'раздел-1-1'!G23+'раздел-1-2'!G21+'раздел-1-3'!G21+'раздел-1-4'!G21+'раздел-1-5'!G21</f>
        <v>0</v>
      </c>
      <c r="H21" s="15">
        <f>'раздел-1-1'!H23+'раздел-1-2'!H21+'раздел-1-3'!H21+'раздел-1-4'!H21+'раздел-1-5'!H21</f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57.5" hidden="1" customHeight="1">
      <c r="A22" s="13" t="s">
        <v>139</v>
      </c>
      <c r="B22" s="14">
        <v>1412</v>
      </c>
      <c r="C22" s="12">
        <v>150</v>
      </c>
      <c r="D22" s="12">
        <v>152</v>
      </c>
      <c r="E22" s="15">
        <f>'раздел-1-1'!E24+'раздел-1-2'!E22+'раздел-1-3'!E22+'раздел-1-4'!E22+'раздел-1-5'!E22</f>
        <v>0</v>
      </c>
      <c r="F22" s="15">
        <f>'раздел-1-1'!F24+'раздел-1-2'!F22+'раздел-1-3'!F22+'раздел-1-4'!F22+'раздел-1-5'!F22</f>
        <v>0</v>
      </c>
      <c r="G22" s="15">
        <f>'раздел-1-1'!G24+'раздел-1-2'!G22+'раздел-1-3'!G22+'раздел-1-4'!G22+'раздел-1-5'!G22</f>
        <v>0</v>
      </c>
      <c r="H22" s="15">
        <f>'раздел-1-1'!H24+'раздел-1-2'!H22+'раздел-1-3'!H22+'раздел-1-4'!H22+'раздел-1-5'!H22</f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26" hidden="1" customHeight="1">
      <c r="A23" s="13" t="s">
        <v>140</v>
      </c>
      <c r="B23" s="14">
        <v>1413</v>
      </c>
      <c r="C23" s="12">
        <v>150</v>
      </c>
      <c r="D23" s="12">
        <v>152</v>
      </c>
      <c r="E23" s="15">
        <f>'раздел-1-1'!E25+'раздел-1-2'!E23+'раздел-1-3'!E23+'раздел-1-4'!E23+'раздел-1-5'!E23</f>
        <v>0</v>
      </c>
      <c r="F23" s="15">
        <f>'раздел-1-1'!F25+'раздел-1-2'!F23+'раздел-1-3'!F23+'раздел-1-4'!F23+'раздел-1-5'!F23</f>
        <v>0</v>
      </c>
      <c r="G23" s="15">
        <f>'раздел-1-1'!G25+'раздел-1-2'!G23+'раздел-1-3'!G23+'раздел-1-4'!G23+'раздел-1-5'!G23</f>
        <v>0</v>
      </c>
      <c r="H23" s="15">
        <f>'раздел-1-1'!H25+'раздел-1-2'!H23+'раздел-1-3'!H23+'раздел-1-4'!H23+'раздел-1-5'!H23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267.75" hidden="1" customHeight="1">
      <c r="A24" s="13" t="s">
        <v>169</v>
      </c>
      <c r="B24" s="14">
        <v>1414</v>
      </c>
      <c r="C24" s="12">
        <v>150</v>
      </c>
      <c r="D24" s="12">
        <v>153</v>
      </c>
      <c r="E24" s="15"/>
      <c r="F24" s="15"/>
      <c r="G24" s="15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31.5">
      <c r="A25" s="13" t="s">
        <v>18</v>
      </c>
      <c r="B25" s="14">
        <v>1420</v>
      </c>
      <c r="C25" s="12">
        <v>150</v>
      </c>
      <c r="D25" s="12"/>
      <c r="E25" s="15">
        <f>'раздел-1-1'!E26+'раздел-1-2'!E25+'раздел-1-3'!E24+'раздел-1-4'!E24+'раздел-1-5'!E24</f>
        <v>0</v>
      </c>
      <c r="F25" s="15">
        <f>'раздел-1-1'!F26+'раздел-1-2'!F25+'раздел-1-3'!F24+'раздел-1-4'!F24+'раздел-1-5'!F24</f>
        <v>0</v>
      </c>
      <c r="G25" s="15">
        <f>'раздел-1-1'!G26+'раздел-1-2'!G25+'раздел-1-3'!G24+'раздел-1-4'!G24+'раздел-1-5'!G24</f>
        <v>0</v>
      </c>
      <c r="H25" s="15">
        <f>'раздел-1-1'!H26+'раздел-1-2'!H25+'раздел-1-3'!H24+'раздел-1-4'!H24+'раздел-1-5'!H24</f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9" customFormat="1" hidden="1">
      <c r="A26" s="13"/>
      <c r="B26" s="14">
        <v>1430</v>
      </c>
      <c r="C26" s="12">
        <v>150</v>
      </c>
      <c r="D26" s="12"/>
      <c r="E26" s="15"/>
      <c r="F26" s="15"/>
      <c r="G26" s="15"/>
      <c r="H26" s="1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s="7" customFormat="1">
      <c r="A27" s="13" t="s">
        <v>19</v>
      </c>
      <c r="B27" s="14">
        <v>1500</v>
      </c>
      <c r="C27" s="12">
        <v>180</v>
      </c>
      <c r="D27" s="12"/>
      <c r="E27" s="15">
        <f>SUM(E28:E30)</f>
        <v>0</v>
      </c>
      <c r="F27" s="15">
        <f>SUM(F28:F30)</f>
        <v>0</v>
      </c>
      <c r="G27" s="15">
        <f>SUM(G28:G30)</f>
        <v>0</v>
      </c>
      <c r="H27" s="15">
        <f>SUM(H28:H30)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9" customFormat="1">
      <c r="A28" s="13" t="s">
        <v>17</v>
      </c>
      <c r="B28" s="14">
        <v>1510</v>
      </c>
      <c r="C28" s="12">
        <v>180</v>
      </c>
      <c r="D28" s="12">
        <v>152</v>
      </c>
      <c r="E28" s="15">
        <f>'раздел-1-2'!E29</f>
        <v>0</v>
      </c>
      <c r="F28" s="15">
        <f>'раздел-1-2'!F29</f>
        <v>0</v>
      </c>
      <c r="G28" s="15">
        <f>'раздел-1-2'!G29</f>
        <v>0</v>
      </c>
      <c r="H28" s="1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s="7" customFormat="1" ht="31.5">
      <c r="A29" s="13" t="s">
        <v>18</v>
      </c>
      <c r="B29" s="14">
        <v>1520</v>
      </c>
      <c r="C29" s="12">
        <v>180</v>
      </c>
      <c r="D29" s="12"/>
      <c r="E29" s="15">
        <f>'раздел-1-1'!E30+'раздел-1-2'!E30+'раздел-1-3'!E28+'раздел-1-4'!E28+'раздел-1-5'!E28</f>
        <v>0</v>
      </c>
      <c r="F29" s="15">
        <f>'раздел-1-1'!F30+'раздел-1-2'!F30+'раздел-1-3'!F28+'раздел-1-4'!F28+'раздел-1-5'!F28</f>
        <v>0</v>
      </c>
      <c r="G29" s="15">
        <f>'раздел-1-1'!G30+'раздел-1-2'!G30+'раздел-1-3'!G28+'раздел-1-4'!G28+'раздел-1-5'!G28</f>
        <v>0</v>
      </c>
      <c r="H29" s="15">
        <f>'раздел-1-1'!H30+'раздел-1-2'!H30+'раздел-1-3'!H28+'раздел-1-4'!H28+'раздел-1-5'!H28</f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9" customFormat="1" hidden="1">
      <c r="A30" s="13"/>
      <c r="B30" s="14">
        <v>1530</v>
      </c>
      <c r="C30" s="12">
        <v>180</v>
      </c>
      <c r="D30" s="12"/>
      <c r="E30" s="15"/>
      <c r="F30" s="15"/>
      <c r="G30" s="15"/>
      <c r="H30" s="1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s="7" customFormat="1" ht="31.5">
      <c r="A31" s="13" t="s">
        <v>20</v>
      </c>
      <c r="B31" s="14">
        <v>1900</v>
      </c>
      <c r="C31" s="12"/>
      <c r="D31" s="12"/>
      <c r="E31" s="15">
        <f>SUM(E32:E33)</f>
        <v>0</v>
      </c>
      <c r="F31" s="15">
        <f>SUM(F32:F33)</f>
        <v>0</v>
      </c>
      <c r="G31" s="15">
        <f>SUM(G32:G33)</f>
        <v>0</v>
      </c>
      <c r="H31" s="15">
        <f>SUM(H32:H33)</f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9" customFormat="1" hidden="1">
      <c r="A32" s="13"/>
      <c r="B32" s="14">
        <v>1910</v>
      </c>
      <c r="C32" s="12"/>
      <c r="D32" s="12"/>
      <c r="E32" s="15"/>
      <c r="F32" s="15"/>
      <c r="G32" s="15"/>
      <c r="H32" s="1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s="9" customFormat="1" hidden="1">
      <c r="A33" s="13"/>
      <c r="B33" s="14">
        <v>1920</v>
      </c>
      <c r="C33" s="12"/>
      <c r="D33" s="12"/>
      <c r="E33" s="15"/>
      <c r="F33" s="15"/>
      <c r="G33" s="15"/>
      <c r="H33" s="1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s="7" customFormat="1">
      <c r="A34" s="13" t="s">
        <v>21</v>
      </c>
      <c r="B34" s="14">
        <v>1980</v>
      </c>
      <c r="C34" s="12" t="s">
        <v>9</v>
      </c>
      <c r="D34" s="12"/>
      <c r="E34" s="15">
        <f>'раздел-1-1'!E35+'раздел-1-2'!E35+'раздел-1-3'!E33+'раздел-1-4'!E33+'раздел-1-5'!E33</f>
        <v>0</v>
      </c>
      <c r="F34" s="15">
        <f>'раздел-1-1'!F35+'раздел-1-2'!F35+'раздел-1-3'!F33+'раздел-1-4'!F33+'раздел-1-5'!F33</f>
        <v>0</v>
      </c>
      <c r="G34" s="15">
        <f>'раздел-1-1'!G35+'раздел-1-2'!G35+'раздел-1-3'!G33+'раздел-1-4'!G33+'раздел-1-5'!G33</f>
        <v>0</v>
      </c>
      <c r="H34" s="15">
        <f>'раздел-1-1'!H35+'раздел-1-2'!H35+'раздел-1-3'!H33+'раздел-1-4'!H33+'раздел-1-5'!H33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7" customFormat="1" ht="63">
      <c r="A35" s="13" t="s">
        <v>22</v>
      </c>
      <c r="B35" s="14">
        <v>1981</v>
      </c>
      <c r="C35" s="12">
        <v>510</v>
      </c>
      <c r="D35" s="12"/>
      <c r="E35" s="15">
        <f>'раздел-1-1'!E36+'раздел-1-2'!E36+'раздел-1-3'!E34+'раздел-1-4'!E34+'раздел-1-5'!E34</f>
        <v>0</v>
      </c>
      <c r="F35" s="15">
        <f>'раздел-1-1'!F36+'раздел-1-2'!F36+'раздел-1-3'!F34+'раздел-1-4'!F34+'раздел-1-5'!F34</f>
        <v>0</v>
      </c>
      <c r="G35" s="15">
        <f>'раздел-1-1'!G36+'раздел-1-2'!G36+'раздел-1-3'!G34+'раздел-1-4'!G34+'раздел-1-5'!G34</f>
        <v>0</v>
      </c>
      <c r="H35" s="21" t="s">
        <v>9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>
      <c r="A36" s="13" t="s">
        <v>23</v>
      </c>
      <c r="B36" s="14">
        <v>2000</v>
      </c>
      <c r="C36" s="12" t="s">
        <v>9</v>
      </c>
      <c r="D36" s="12">
        <v>200</v>
      </c>
      <c r="E36" s="15">
        <f>E37+E47+E54+E60+E65+E67</f>
        <v>129993313.64</v>
      </c>
      <c r="F36" s="15">
        <f>F37+F47+F54+F60+F65+F67</f>
        <v>125655404.14</v>
      </c>
      <c r="G36" s="15">
        <f>G37+G47+G54+G60+G65+G67</f>
        <v>133452375.65000001</v>
      </c>
      <c r="H36" s="15">
        <f>H67</f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>
      <c r="A37" s="13" t="s">
        <v>24</v>
      </c>
      <c r="B37" s="14">
        <v>2100</v>
      </c>
      <c r="C37" s="12" t="s">
        <v>9</v>
      </c>
      <c r="D37" s="12">
        <v>210</v>
      </c>
      <c r="E37" s="15">
        <f>SUM(E38:E44)</f>
        <v>93405751.590000004</v>
      </c>
      <c r="F37" s="15">
        <f>SUM(F38:F44)</f>
        <v>101042738.41</v>
      </c>
      <c r="G37" s="15">
        <f>SUM(G38:G44)</f>
        <v>107821383.37</v>
      </c>
      <c r="H37" s="21" t="s">
        <v>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>
      <c r="A38" s="13" t="s">
        <v>25</v>
      </c>
      <c r="B38" s="14">
        <v>2110</v>
      </c>
      <c r="C38" s="12">
        <v>111</v>
      </c>
      <c r="D38" s="12">
        <v>211</v>
      </c>
      <c r="E38" s="15">
        <f>'раздел-1-1'!E39+'раздел-1-2'!E39+'раздел-1-3'!E37+'раздел-1-4'!E37+'раздел-1-5'!E37</f>
        <v>71090441.620000005</v>
      </c>
      <c r="F38" s="15">
        <f>'раздел-1-1'!F39+'раздел-1-2'!F39+'раздел-1-3'!F37+'раздел-1-4'!F37+'раздел-1-5'!F37</f>
        <v>76501102.069999993</v>
      </c>
      <c r="G38" s="15">
        <f>'раздел-1-1'!G39+'раздел-1-2'!G39+'раздел-1-3'!G37+'раздел-1-4'!G37+'раздел-1-5'!G37</f>
        <v>81251770.079999998</v>
      </c>
      <c r="H38" s="21" t="s">
        <v>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 ht="47.25">
      <c r="A39" s="13" t="s">
        <v>134</v>
      </c>
      <c r="B39" s="14">
        <v>2111</v>
      </c>
      <c r="C39" s="12">
        <v>111</v>
      </c>
      <c r="D39" s="12">
        <v>266</v>
      </c>
      <c r="E39" s="15">
        <f>'раздел-1-1'!E40+'раздел-1-2'!E40+'раздел-1-3'!E38+'раздел-1-4'!E38+'раздел-1-5'!E38</f>
        <v>300000</v>
      </c>
      <c r="F39" s="15">
        <f>'раздел-1-1'!F40+'раздел-1-2'!F40+'раздел-1-3'!F38+'раздел-1-4'!F38+'раздел-1-5'!F38</f>
        <v>300000</v>
      </c>
      <c r="G39" s="15">
        <f>'раздел-1-1'!G40+'раздел-1-2'!G40+'раздел-1-3'!G38+'раздел-1-4'!G38+'раздел-1-5'!G38</f>
        <v>300000</v>
      </c>
      <c r="H39" s="21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31.5">
      <c r="A40" s="13" t="s">
        <v>26</v>
      </c>
      <c r="B40" s="14">
        <v>2120</v>
      </c>
      <c r="C40" s="12">
        <v>112</v>
      </c>
      <c r="D40" s="12">
        <v>212</v>
      </c>
      <c r="E40" s="15">
        <f>'раздел-1-1'!E41+'раздел-1-2'!E41+'раздел-1-3'!E39+'раздел-1-4'!E39+'раздел-1-5'!E39</f>
        <v>20000</v>
      </c>
      <c r="F40" s="15">
        <f>'раздел-1-1'!F41+'раздел-1-2'!F41+'раздел-1-3'!F39+'раздел-1-4'!F39+'раздел-1-5'!F39</f>
        <v>20000</v>
      </c>
      <c r="G40" s="15">
        <f>'раздел-1-1'!G41+'раздел-1-2'!G41+'раздел-1-3'!G39+'раздел-1-4'!G39+'раздел-1-5'!G39</f>
        <v>20000</v>
      </c>
      <c r="H40" s="21" t="s">
        <v>9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31.5">
      <c r="A41" s="13" t="s">
        <v>26</v>
      </c>
      <c r="B41" s="14">
        <v>2121</v>
      </c>
      <c r="C41" s="12">
        <v>112</v>
      </c>
      <c r="D41" s="12">
        <v>226</v>
      </c>
      <c r="E41" s="15">
        <f>'раздел-1-1'!E42+'раздел-1-2'!E42+'раздел-1-3'!E40+'раздел-1-4'!E40+'раздел-1-5'!E40</f>
        <v>100000</v>
      </c>
      <c r="F41" s="15">
        <f>'раздел-1-1'!F42+'раздел-1-2'!F42+'раздел-1-3'!F40+'раздел-1-4'!F40+'раздел-1-5'!F40</f>
        <v>100000</v>
      </c>
      <c r="G41" s="15">
        <f>'раздел-1-1'!G42+'раздел-1-2'!G42+'раздел-1-3'!G40+'раздел-1-4'!G40+'раздел-1-5'!G40</f>
        <v>100000</v>
      </c>
      <c r="H41" s="2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47.25">
      <c r="A42" s="13" t="s">
        <v>134</v>
      </c>
      <c r="B42" s="14">
        <v>2122</v>
      </c>
      <c r="C42" s="12">
        <v>112</v>
      </c>
      <c r="D42" s="12">
        <v>266</v>
      </c>
      <c r="E42" s="15">
        <f>'раздел-1-5'!E41</f>
        <v>10000</v>
      </c>
      <c r="F42" s="15">
        <f>'раздел-1-5'!F41</f>
        <v>10000</v>
      </c>
      <c r="G42" s="15">
        <f>'раздел-1-5'!G41</f>
        <v>10000</v>
      </c>
      <c r="H42" s="2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 ht="63">
      <c r="A43" s="13" t="s">
        <v>27</v>
      </c>
      <c r="B43" s="14">
        <v>2130</v>
      </c>
      <c r="C43" s="12">
        <v>113</v>
      </c>
      <c r="D43" s="12"/>
      <c r="E43" s="15">
        <f>'раздел-1-1'!E43+'раздел-1-2'!E43+'раздел-1-3'!E41+'раздел-1-4'!E41+'раздел-1-5'!E42</f>
        <v>0</v>
      </c>
      <c r="F43" s="15">
        <f>'раздел-1-1'!F43+'раздел-1-2'!F43+'раздел-1-3'!F41+'раздел-1-4'!F41+'раздел-1-5'!F42</f>
        <v>0</v>
      </c>
      <c r="G43" s="15">
        <f>'раздел-1-1'!G43+'раздел-1-2'!G43+'раздел-1-3'!G41+'раздел-1-4'!G41+'раздел-1-5'!G42</f>
        <v>0</v>
      </c>
      <c r="H43" s="21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7" customFormat="1" ht="94.5">
      <c r="A44" s="13" t="s">
        <v>28</v>
      </c>
      <c r="B44" s="14">
        <v>2140</v>
      </c>
      <c r="C44" s="12">
        <v>119</v>
      </c>
      <c r="D44" s="12">
        <v>213</v>
      </c>
      <c r="E44" s="15">
        <f>SUM(E45:E46)</f>
        <v>21885309.969999999</v>
      </c>
      <c r="F44" s="15">
        <f>SUM(F45:F46)</f>
        <v>24111636.34</v>
      </c>
      <c r="G44" s="15">
        <f>SUM(G45:G46)</f>
        <v>26139613.289999999</v>
      </c>
      <c r="H44" s="21" t="s">
        <v>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7" customFormat="1">
      <c r="A45" s="13" t="s">
        <v>29</v>
      </c>
      <c r="B45" s="14">
        <v>2141</v>
      </c>
      <c r="C45" s="12">
        <v>119</v>
      </c>
      <c r="D45" s="12">
        <v>213</v>
      </c>
      <c r="E45" s="15">
        <f>'раздел-1-1'!E45+'раздел-1-2'!E45+'раздел-1-3'!E43+'раздел-1-4'!E43+'раздел-1-5'!E44</f>
        <v>21885309.969999999</v>
      </c>
      <c r="F45" s="15">
        <f>'раздел-1-1'!F45+'раздел-1-2'!F45+'раздел-1-3'!F43+'раздел-1-4'!F43+'раздел-1-5'!F44</f>
        <v>24111636.34</v>
      </c>
      <c r="G45" s="15">
        <f>'раздел-1-1'!G45+'раздел-1-2'!G45+'раздел-1-3'!G43+'раздел-1-4'!G43+'раздел-1-5'!G44</f>
        <v>26139613.289999999</v>
      </c>
      <c r="H45" s="21" t="s">
        <v>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>
      <c r="A46" s="13" t="s">
        <v>30</v>
      </c>
      <c r="B46" s="14">
        <v>2142</v>
      </c>
      <c r="C46" s="12">
        <v>119</v>
      </c>
      <c r="D46" s="12"/>
      <c r="E46" s="15">
        <f>'раздел-1-1'!E46+'раздел-1-2'!E46+'раздел-1-3'!E44+'раздел-1-4'!E44+'раздел-1-5'!E45</f>
        <v>0</v>
      </c>
      <c r="F46" s="15">
        <f>'раздел-1-1'!F46+'раздел-1-2'!F46+'раздел-1-3'!F44+'раздел-1-4'!F44+'раздел-1-5'!F45</f>
        <v>0</v>
      </c>
      <c r="G46" s="15">
        <f>'раздел-1-1'!G46+'раздел-1-2'!G46+'раздел-1-3'!G44+'раздел-1-4'!G44+'раздел-1-5'!G45</f>
        <v>0</v>
      </c>
      <c r="H46" s="21" t="s">
        <v>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31.5">
      <c r="A47" s="13" t="s">
        <v>31</v>
      </c>
      <c r="B47" s="14">
        <v>2200</v>
      </c>
      <c r="C47" s="12">
        <v>300</v>
      </c>
      <c r="D47" s="12"/>
      <c r="E47" s="15">
        <f>E48+E51+E52+E53</f>
        <v>4049156</v>
      </c>
      <c r="F47" s="15">
        <f>F48+F51+F52+F53</f>
        <v>4895924</v>
      </c>
      <c r="G47" s="15">
        <f>G48+G51+G52+G53</f>
        <v>5836200</v>
      </c>
      <c r="H47" s="21" t="s">
        <v>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47.25">
      <c r="A48" s="13" t="s">
        <v>32</v>
      </c>
      <c r="B48" s="14">
        <v>2210</v>
      </c>
      <c r="C48" s="12">
        <v>320</v>
      </c>
      <c r="D48" s="12"/>
      <c r="E48" s="15">
        <f>'раздел-1-1'!E48+'раздел-1-2'!E48+'раздел-1-3'!E46+'раздел-1-4'!E46+'раздел-1-5'!E47</f>
        <v>0</v>
      </c>
      <c r="F48" s="15">
        <f>'раздел-1-1'!F48+'раздел-1-2'!F48+'раздел-1-3'!F46+'раздел-1-4'!F46+'раздел-1-5'!F47</f>
        <v>0</v>
      </c>
      <c r="G48" s="15">
        <f>'раздел-1-1'!G48+'раздел-1-2'!G48+'раздел-1-3'!G46+'раздел-1-4'!G46+'раздел-1-5'!G47</f>
        <v>0</v>
      </c>
      <c r="H48" s="21" t="s">
        <v>9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63">
      <c r="A49" s="13" t="s">
        <v>33</v>
      </c>
      <c r="B49" s="14">
        <v>2211</v>
      </c>
      <c r="C49" s="12">
        <v>321</v>
      </c>
      <c r="D49" s="12"/>
      <c r="E49" s="15">
        <f>'раздел-1-1'!E49+'раздел-1-2'!E49+'раздел-1-3'!E47+'раздел-1-4'!E47+'раздел-1-5'!E48</f>
        <v>0</v>
      </c>
      <c r="F49" s="15">
        <f>'раздел-1-1'!F49+'раздел-1-2'!F49+'раздел-1-3'!F47+'раздел-1-4'!F47+'раздел-1-5'!F48</f>
        <v>0</v>
      </c>
      <c r="G49" s="15">
        <f>'раздел-1-1'!G49+'раздел-1-2'!G49+'раздел-1-3'!G47+'раздел-1-4'!G47+'раздел-1-5'!G48</f>
        <v>0</v>
      </c>
      <c r="H49" s="21" t="s">
        <v>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 ht="47.25">
      <c r="A50" s="13" t="s">
        <v>34</v>
      </c>
      <c r="B50" s="14">
        <v>2212</v>
      </c>
      <c r="C50" s="12">
        <v>323</v>
      </c>
      <c r="D50" s="12"/>
      <c r="E50" s="15">
        <f>'раздел-1-1'!E50+'раздел-1-2'!E50+'раздел-1-3'!E48+'раздел-1-4'!E48+'раздел-1-5'!E49</f>
        <v>0</v>
      </c>
      <c r="F50" s="15">
        <f>'раздел-1-1'!F50+'раздел-1-2'!F50+'раздел-1-3'!F48+'раздел-1-4'!F48+'раздел-1-5'!F49</f>
        <v>0</v>
      </c>
      <c r="G50" s="15">
        <f>'раздел-1-1'!G50+'раздел-1-2'!G50+'раздел-1-3'!G48+'раздел-1-4'!G48+'раздел-1-5'!G49</f>
        <v>0</v>
      </c>
      <c r="H50" s="21" t="s">
        <v>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 ht="63">
      <c r="A51" s="13" t="s">
        <v>35</v>
      </c>
      <c r="B51" s="14">
        <v>2220</v>
      </c>
      <c r="C51" s="12">
        <v>340</v>
      </c>
      <c r="D51" s="12"/>
      <c r="E51" s="15">
        <f>'раздел-1-1'!E51+'раздел-1-2'!E51+'раздел-1-3'!E49+'раздел-1-4'!E49+'раздел-1-5'!E50</f>
        <v>4049156</v>
      </c>
      <c r="F51" s="15">
        <f>'раздел-1-1'!F51+'раздел-1-2'!F51+'раздел-1-3'!F49+'раздел-1-4'!F49+'раздел-1-5'!F50</f>
        <v>4895924</v>
      </c>
      <c r="G51" s="15">
        <f>'раздел-1-1'!G51+'раздел-1-2'!G51+'раздел-1-3'!G49+'раздел-1-4'!G49+'раздел-1-5'!G50</f>
        <v>5836200</v>
      </c>
      <c r="H51" s="21" t="s">
        <v>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 ht="110.25">
      <c r="A52" s="13" t="s">
        <v>36</v>
      </c>
      <c r="B52" s="14">
        <v>2230</v>
      </c>
      <c r="C52" s="12">
        <v>350</v>
      </c>
      <c r="D52" s="12"/>
      <c r="E52" s="15">
        <f>'раздел-1-1'!E52+'раздел-1-2'!E52+'раздел-1-3'!E50+'раздел-1-4'!E50+'раздел-1-5'!E51</f>
        <v>0</v>
      </c>
      <c r="F52" s="15">
        <f>'раздел-1-1'!F52+'раздел-1-2'!F52+'раздел-1-3'!F50+'раздел-1-4'!F50+'раздел-1-5'!F51</f>
        <v>0</v>
      </c>
      <c r="G52" s="15">
        <f>'раздел-1-1'!G52+'раздел-1-2'!G52+'раздел-1-3'!G50+'раздел-1-4'!G50+'раздел-1-5'!G51</f>
        <v>0</v>
      </c>
      <c r="H52" s="21" t="s">
        <v>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>
      <c r="A53" s="13" t="s">
        <v>37</v>
      </c>
      <c r="B53" s="14">
        <v>2240</v>
      </c>
      <c r="C53" s="12">
        <v>360</v>
      </c>
      <c r="D53" s="12"/>
      <c r="E53" s="15">
        <f>'раздел-1-1'!E53+'раздел-1-2'!E53+'раздел-1-3'!E51+'раздел-1-4'!E51+'раздел-1-5'!E52</f>
        <v>0</v>
      </c>
      <c r="F53" s="15">
        <f>'раздел-1-1'!F53+'раздел-1-2'!F53+'раздел-1-3'!F51+'раздел-1-4'!F51+'раздел-1-5'!F52</f>
        <v>0</v>
      </c>
      <c r="G53" s="15">
        <f>'раздел-1-1'!G53+'раздел-1-2'!G53+'раздел-1-3'!G51+'раздел-1-4'!G51+'раздел-1-5'!G52</f>
        <v>0</v>
      </c>
      <c r="H53" s="21" t="s">
        <v>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 ht="31.5">
      <c r="A54" s="13" t="s">
        <v>38</v>
      </c>
      <c r="B54" s="14">
        <v>2300</v>
      </c>
      <c r="C54" s="12">
        <v>850</v>
      </c>
      <c r="D54" s="12">
        <v>290</v>
      </c>
      <c r="E54" s="15">
        <f>SUM(E55:E59)</f>
        <v>1868000</v>
      </c>
      <c r="F54" s="15">
        <f t="shared" ref="F54:G54" si="2">SUM(F55:F59)</f>
        <v>1988000</v>
      </c>
      <c r="G54" s="15">
        <f t="shared" si="2"/>
        <v>2038000</v>
      </c>
      <c r="H54" s="21" t="s">
        <v>9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7" customFormat="1" ht="31.5">
      <c r="A55" s="13" t="s">
        <v>39</v>
      </c>
      <c r="B55" s="14">
        <v>2310</v>
      </c>
      <c r="C55" s="12">
        <v>851</v>
      </c>
      <c r="D55" s="12">
        <v>291</v>
      </c>
      <c r="E55" s="15">
        <f>'раздел-1-1'!E55+'раздел-1-2'!E55+'раздел-1-3'!E53+'раздел-1-4'!E53+'раздел-1-5'!E54</f>
        <v>1714000</v>
      </c>
      <c r="F55" s="15">
        <f>'раздел-1-1'!F55+'раздел-1-2'!F55+'раздел-1-3'!F53+'раздел-1-4'!F53+'раздел-1-5'!F54</f>
        <v>1834000</v>
      </c>
      <c r="G55" s="15">
        <f>'раздел-1-1'!G55+'раздел-1-2'!G55+'раздел-1-3'!G53+'раздел-1-4'!G53+'раздел-1-5'!G54</f>
        <v>1884000</v>
      </c>
      <c r="H55" s="21" t="s">
        <v>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7" customFormat="1">
      <c r="A56" s="13" t="s">
        <v>135</v>
      </c>
      <c r="B56" s="14">
        <v>2320</v>
      </c>
      <c r="C56" s="12">
        <v>852</v>
      </c>
      <c r="D56" s="12">
        <v>291</v>
      </c>
      <c r="E56" s="15">
        <f>'раздел-1-1'!E56+'раздел-1-2'!E56+'раздел-1-3'!E54+'раздел-1-4'!E54+'раздел-1-5'!E55</f>
        <v>150000</v>
      </c>
      <c r="F56" s="15">
        <f>'раздел-1-1'!F56+'раздел-1-2'!F56+'раздел-1-3'!F54+'раздел-1-4'!F54+'раздел-1-5'!F55</f>
        <v>150000</v>
      </c>
      <c r="G56" s="15">
        <f>'раздел-1-1'!G56+'раздел-1-2'!G56+'раздел-1-3'!G54+'раздел-1-4'!G54+'раздел-1-5'!G55</f>
        <v>150000</v>
      </c>
      <c r="H56" s="2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47.25">
      <c r="A57" s="13" t="s">
        <v>41</v>
      </c>
      <c r="B57" s="14">
        <v>2330</v>
      </c>
      <c r="C57" s="12">
        <v>853</v>
      </c>
      <c r="D57" s="12">
        <v>292</v>
      </c>
      <c r="E57" s="15">
        <f>'раздел-1-5'!E57+'раздел-1-4'!E55+'раздел-1-2'!E57+'раздел-1-1'!E57</f>
        <v>2000</v>
      </c>
      <c r="F57" s="15">
        <f>'раздел-1-5'!F57</f>
        <v>2000</v>
      </c>
      <c r="G57" s="15">
        <f>'раздел-1-5'!G57</f>
        <v>2000</v>
      </c>
      <c r="H57" s="21" t="s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 ht="47.25">
      <c r="A58" s="13" t="s">
        <v>41</v>
      </c>
      <c r="B58" s="14">
        <v>2340</v>
      </c>
      <c r="C58" s="12">
        <v>853</v>
      </c>
      <c r="D58" s="12">
        <v>293</v>
      </c>
      <c r="E58" s="15">
        <f>'раздел-1-1'!E58+'раздел-1-2'!E58+'раздел-1-3'!E56+'раздел-1-4'!E56+'раздел-1-5'!E57</f>
        <v>2000</v>
      </c>
      <c r="F58" s="15">
        <f>'раздел-1-1'!F58+'раздел-1-2'!F58+'раздел-1-3'!F56+'раздел-1-4'!F56+'раздел-1-5'!F57</f>
        <v>2000</v>
      </c>
      <c r="G58" s="15">
        <f>'раздел-1-1'!G58+'раздел-1-2'!G58+'раздел-1-3'!G56+'раздел-1-4'!G56+'раздел-1-5'!G57</f>
        <v>2000</v>
      </c>
      <c r="H58" s="21" t="s">
        <v>9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 ht="63">
      <c r="A59" s="13" t="s">
        <v>137</v>
      </c>
      <c r="B59" s="14">
        <v>2350</v>
      </c>
      <c r="C59" s="12">
        <v>853</v>
      </c>
      <c r="D59" s="12">
        <v>293</v>
      </c>
      <c r="E59" s="15">
        <f>'раздел-1-1'!E59+'раздел-1-2'!E59+'раздел-1-3'!E57+'раздел-1-4'!E57+'раздел-1-5'!E59</f>
        <v>0</v>
      </c>
      <c r="F59" s="15">
        <f>'раздел-1-1'!F59+'раздел-1-2'!F59+'раздел-1-3'!F57+'раздел-1-4'!F57+'раздел-1-5'!F59</f>
        <v>0</v>
      </c>
      <c r="G59" s="15">
        <f>'раздел-1-1'!G59+'раздел-1-2'!G59+'раздел-1-3'!G57+'раздел-1-4'!G57+'раздел-1-5'!G59</f>
        <v>0</v>
      </c>
      <c r="H59" s="2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 ht="47.25">
      <c r="A60" s="13" t="s">
        <v>42</v>
      </c>
      <c r="B60" s="14">
        <v>2400</v>
      </c>
      <c r="C60" s="12" t="s">
        <v>9</v>
      </c>
      <c r="D60" s="12"/>
      <c r="E60" s="15">
        <f>SUM(E61:E64)</f>
        <v>0</v>
      </c>
      <c r="F60" s="15">
        <f>SUM(F61:F64)</f>
        <v>0</v>
      </c>
      <c r="G60" s="15">
        <f>SUM(G61:G64)</f>
        <v>0</v>
      </c>
      <c r="H60" s="21" t="s">
        <v>9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 ht="31.5">
      <c r="A61" s="13" t="s">
        <v>43</v>
      </c>
      <c r="B61" s="14">
        <v>2410</v>
      </c>
      <c r="C61" s="12">
        <v>613</v>
      </c>
      <c r="D61" s="12"/>
      <c r="E61" s="15">
        <f>'раздел-1-1'!E61+'раздел-1-2'!E61+'раздел-1-3'!E59+'раздел-1-4'!E59+'раздел-1-5'!E61</f>
        <v>0</v>
      </c>
      <c r="F61" s="15">
        <f>'раздел-1-1'!F61+'раздел-1-2'!F61+'раздел-1-3'!F59+'раздел-1-4'!F59+'раздел-1-5'!F61</f>
        <v>0</v>
      </c>
      <c r="G61" s="15">
        <f>'раздел-1-1'!G61+'раздел-1-2'!G61+'раздел-1-3'!G59+'раздел-1-4'!G59+'раздел-1-5'!G61</f>
        <v>0</v>
      </c>
      <c r="H61" s="21" t="s">
        <v>9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 ht="31.5">
      <c r="A62" s="13" t="s">
        <v>44</v>
      </c>
      <c r="B62" s="14">
        <v>2420</v>
      </c>
      <c r="C62" s="12">
        <v>623</v>
      </c>
      <c r="D62" s="12"/>
      <c r="E62" s="15">
        <f>'раздел-1-1'!E62+'раздел-1-2'!E62+'раздел-1-3'!E60+'раздел-1-4'!E60+'раздел-1-5'!E62</f>
        <v>0</v>
      </c>
      <c r="F62" s="15">
        <f>'раздел-1-1'!F62+'раздел-1-2'!F62+'раздел-1-3'!F60+'раздел-1-4'!F60+'раздел-1-5'!F62</f>
        <v>0</v>
      </c>
      <c r="G62" s="15">
        <f>'раздел-1-1'!G62+'раздел-1-2'!G62+'раздел-1-3'!G60+'раздел-1-4'!G60+'раздел-1-5'!G62</f>
        <v>0</v>
      </c>
      <c r="H62" s="21" t="s">
        <v>9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7" customFormat="1" ht="63">
      <c r="A63" s="13" t="s">
        <v>45</v>
      </c>
      <c r="B63" s="14">
        <v>2430</v>
      </c>
      <c r="C63" s="12">
        <v>634</v>
      </c>
      <c r="D63" s="12"/>
      <c r="E63" s="15">
        <f>'раздел-1-1'!E63+'раздел-1-2'!E63+'раздел-1-3'!E61+'раздел-1-4'!E61+'раздел-1-5'!E63</f>
        <v>0</v>
      </c>
      <c r="F63" s="15">
        <f>'раздел-1-1'!F63+'раздел-1-2'!F63+'раздел-1-3'!F61+'раздел-1-4'!F61+'раздел-1-5'!F63</f>
        <v>0</v>
      </c>
      <c r="G63" s="15">
        <f>'раздел-1-1'!G63+'раздел-1-2'!G63+'раздел-1-3'!G61+'раздел-1-4'!G61+'раздел-1-5'!G63</f>
        <v>0</v>
      </c>
      <c r="H63" s="21" t="s">
        <v>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7" customFormat="1" ht="31.5">
      <c r="A64" s="13" t="s">
        <v>46</v>
      </c>
      <c r="B64" s="14">
        <v>2440</v>
      </c>
      <c r="C64" s="12">
        <v>810</v>
      </c>
      <c r="D64" s="12"/>
      <c r="E64" s="15">
        <f>'раздел-1-1'!E64+'раздел-1-2'!E64+'раздел-1-3'!E62+'раздел-1-4'!E62+'раздел-1-5'!E64</f>
        <v>0</v>
      </c>
      <c r="F64" s="15">
        <f>'раздел-1-1'!F64+'раздел-1-2'!F64+'раздел-1-3'!F62+'раздел-1-4'!F62+'раздел-1-5'!F64</f>
        <v>0</v>
      </c>
      <c r="G64" s="15">
        <f>'раздел-1-1'!G64+'раздел-1-2'!G64+'раздел-1-3'!G62+'раздел-1-4'!G62+'раздел-1-5'!G64</f>
        <v>0</v>
      </c>
      <c r="H64" s="21" t="s">
        <v>9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7" customFormat="1" ht="31.5">
      <c r="A65" s="13" t="s">
        <v>47</v>
      </c>
      <c r="B65" s="14">
        <v>2500</v>
      </c>
      <c r="C65" s="12" t="s">
        <v>9</v>
      </c>
      <c r="D65" s="12"/>
      <c r="E65" s="15">
        <f>'раздел-1-1'!E65+'раздел-1-2'!E65+'раздел-1-3'!E63+'раздел-1-4'!E63+'раздел-1-5'!E65</f>
        <v>0</v>
      </c>
      <c r="F65" s="15">
        <f>'раздел-1-1'!F65+'раздел-1-2'!F65+'раздел-1-3'!F63+'раздел-1-4'!F63+'раздел-1-5'!F65</f>
        <v>0</v>
      </c>
      <c r="G65" s="15">
        <f>'раздел-1-1'!G65+'раздел-1-2'!G65+'раздел-1-3'!G63+'раздел-1-4'!G63+'раздел-1-5'!G65</f>
        <v>0</v>
      </c>
      <c r="H65" s="21" t="s">
        <v>9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17" customFormat="1" ht="78.75">
      <c r="A66" s="27" t="s">
        <v>48</v>
      </c>
      <c r="B66" s="28">
        <v>2520</v>
      </c>
      <c r="C66" s="29">
        <v>831</v>
      </c>
      <c r="D66" s="29"/>
      <c r="E66" s="30">
        <f>'раздел-1-1'!E66+'раздел-1-2'!E66+'раздел-1-3'!E64+'раздел-1-4'!E64+'раздел-1-5'!E66</f>
        <v>0</v>
      </c>
      <c r="F66" s="30">
        <f>'раздел-1-1'!F66+'раздел-1-2'!F66+'раздел-1-3'!F64+'раздел-1-4'!F64+'раздел-1-5'!F66</f>
        <v>0</v>
      </c>
      <c r="G66" s="30">
        <f>'раздел-1-1'!G66+'раздел-1-2'!G66+'раздел-1-3'!G64+'раздел-1-4'!G64+'раздел-1-5'!G66</f>
        <v>0</v>
      </c>
      <c r="H66" s="31" t="s">
        <v>9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s="7" customFormat="1" ht="31.5">
      <c r="A67" s="13" t="s">
        <v>49</v>
      </c>
      <c r="B67" s="14">
        <v>2600</v>
      </c>
      <c r="C67" s="12" t="s">
        <v>9</v>
      </c>
      <c r="D67" s="12"/>
      <c r="E67" s="15">
        <f>E68+E69+E85</f>
        <v>30670406.050000001</v>
      </c>
      <c r="F67" s="15">
        <f>F68+F69+F85</f>
        <v>17728741.73</v>
      </c>
      <c r="G67" s="15">
        <f>G68+G69+G85</f>
        <v>17756792.280000001</v>
      </c>
      <c r="H67" s="15">
        <f>H68+H69+H85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 ht="47.25">
      <c r="A68" s="13" t="s">
        <v>50</v>
      </c>
      <c r="B68" s="14">
        <v>2630</v>
      </c>
      <c r="C68" s="12">
        <v>243</v>
      </c>
      <c r="D68" s="12"/>
      <c r="E68" s="15">
        <f>'раздел-1-1'!E68+'раздел-1-2'!E68+'раздел-1-3'!E66+'раздел-1-4'!E66+'раздел-1-5'!E68</f>
        <v>0</v>
      </c>
      <c r="F68" s="15">
        <f>'раздел-1-1'!F68+'раздел-1-2'!F68+'раздел-1-3'!F66+'раздел-1-4'!F66+'раздел-1-5'!F68</f>
        <v>0</v>
      </c>
      <c r="G68" s="15">
        <f>'раздел-1-1'!G68+'раздел-1-2'!G68+'раздел-1-3'!G66+'раздел-1-4'!G66+'раздел-1-5'!G68</f>
        <v>0</v>
      </c>
      <c r="H68" s="15">
        <v>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7" customFormat="1" ht="31.5">
      <c r="A69" s="13" t="s">
        <v>51</v>
      </c>
      <c r="B69" s="14">
        <v>2640</v>
      </c>
      <c r="C69" s="12">
        <v>244</v>
      </c>
      <c r="D69" s="12"/>
      <c r="E69" s="15">
        <f>SUM(E70:E84)</f>
        <v>30670406.050000001</v>
      </c>
      <c r="F69" s="15">
        <f>SUM(F70:F84)</f>
        <v>17728741.73</v>
      </c>
      <c r="G69" s="15">
        <f>SUM(G70:G84)</f>
        <v>17756792.280000001</v>
      </c>
      <c r="H69" s="15">
        <f t="shared" ref="H69" si="3">SUM(H70:H84)</f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7" customFormat="1">
      <c r="A70" s="13" t="s">
        <v>116</v>
      </c>
      <c r="B70" s="14">
        <v>2641</v>
      </c>
      <c r="C70" s="12">
        <v>244</v>
      </c>
      <c r="D70" s="12">
        <v>221</v>
      </c>
      <c r="E70" s="15">
        <f>'раздел-1-1'!E70+'раздел-1-2'!E70+'раздел-1-3'!E68+'раздел-1-4'!E68+'раздел-1-5'!E70</f>
        <v>649768</v>
      </c>
      <c r="F70" s="15">
        <f>'раздел-1-1'!F70+'раздел-1-2'!F70+'раздел-1-3'!F68+'раздел-1-4'!F68+'раздел-1-5'!F70</f>
        <v>855500</v>
      </c>
      <c r="G70" s="15">
        <f>'раздел-1-1'!G70+'раздел-1-2'!G70+'раздел-1-3'!G68+'раздел-1-4'!G68+'раздел-1-5'!G70</f>
        <v>855700</v>
      </c>
      <c r="H70" s="1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7" customFormat="1" ht="31.5">
      <c r="A71" s="13" t="s">
        <v>117</v>
      </c>
      <c r="B71" s="14">
        <v>2642</v>
      </c>
      <c r="C71" s="12">
        <v>244</v>
      </c>
      <c r="D71" s="12">
        <v>222</v>
      </c>
      <c r="E71" s="15">
        <f>'раздел-1-1'!E71+'раздел-1-2'!E71+'раздел-1-3'!E69+'раздел-1-4'!E69+'раздел-1-5'!E71</f>
        <v>150000</v>
      </c>
      <c r="F71" s="15">
        <f>'раздел-1-1'!F71+'раздел-1-2'!F71+'раздел-1-3'!F69+'раздел-1-4'!F69+'раздел-1-5'!F71</f>
        <v>150000</v>
      </c>
      <c r="G71" s="15">
        <f>'раздел-1-1'!G71+'раздел-1-2'!G71+'раздел-1-3'!G69+'раздел-1-4'!G69+'раздел-1-5'!G71</f>
        <v>150000</v>
      </c>
      <c r="H71" s="1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s="7" customFormat="1">
      <c r="A72" s="13" t="s">
        <v>118</v>
      </c>
      <c r="B72" s="14">
        <v>2643</v>
      </c>
      <c r="C72" s="12">
        <v>244</v>
      </c>
      <c r="D72" s="12">
        <v>223</v>
      </c>
      <c r="E72" s="15">
        <f>'раздел-1-1'!E72+'раздел-1-2'!E72+'раздел-1-3'!E70+'раздел-1-4'!E70+'раздел-1-5'!E72</f>
        <v>3876363.98</v>
      </c>
      <c r="F72" s="15">
        <f>'раздел-1-1'!F72+'раздел-1-2'!F72+'раздел-1-3'!F70+'раздел-1-4'!F70+'раздел-1-5'!F72</f>
        <v>3937754.98</v>
      </c>
      <c r="G72" s="15">
        <f>'раздел-1-1'!G72+'раздел-1-2'!G72+'раздел-1-3'!G70+'раздел-1-4'!G70+'раздел-1-5'!G72</f>
        <v>4033473.34</v>
      </c>
      <c r="H72" s="1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7" customFormat="1" ht="78.75">
      <c r="A73" s="13" t="s">
        <v>126</v>
      </c>
      <c r="B73" s="14">
        <v>2644</v>
      </c>
      <c r="C73" s="12">
        <v>244</v>
      </c>
      <c r="D73" s="12">
        <v>224</v>
      </c>
      <c r="E73" s="15">
        <f>'раздел-1-1'!E73+'раздел-1-2'!E73+'раздел-1-3'!E71+'раздел-1-4'!E71+'раздел-1-5'!E73</f>
        <v>50000</v>
      </c>
      <c r="F73" s="15">
        <f>'раздел-1-1'!F73+'раздел-1-2'!F73+'раздел-1-3'!F71+'раздел-1-4'!F71+'раздел-1-5'!F73</f>
        <v>50000</v>
      </c>
      <c r="G73" s="15">
        <f>'раздел-1-1'!G73+'раздел-1-2'!G73+'раздел-1-3'!G71+'раздел-1-4'!G71+'раздел-1-5'!G73</f>
        <v>50000</v>
      </c>
      <c r="H73" s="1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s="9" customFormat="1" ht="31.5">
      <c r="A74" s="13" t="s">
        <v>119</v>
      </c>
      <c r="B74" s="14">
        <v>2645</v>
      </c>
      <c r="C74" s="12">
        <v>244</v>
      </c>
      <c r="D74" s="12">
        <v>225</v>
      </c>
      <c r="E74" s="15">
        <f>'раздел-1-1'!E74+'раздел-1-2'!E74+'раздел-1-3'!E72+'раздел-1-4'!E72+'раздел-1-5'!E74</f>
        <v>4000000</v>
      </c>
      <c r="F74" s="15">
        <f>'раздел-1-1'!F74+'раздел-1-2'!F74+'раздел-1-3'!F72+'раздел-1-4'!F72+'раздел-1-5'!F74</f>
        <v>2500000</v>
      </c>
      <c r="G74" s="15">
        <f>'раздел-1-1'!G74+'раздел-1-2'!G74+'раздел-1-3'!G72+'раздел-1-4'!G72+'раздел-1-5'!G74</f>
        <v>2500000</v>
      </c>
      <c r="H74" s="1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s="9" customFormat="1" ht="31.5">
      <c r="A75" s="13" t="s">
        <v>120</v>
      </c>
      <c r="B75" s="14">
        <v>2646</v>
      </c>
      <c r="C75" s="12">
        <v>244</v>
      </c>
      <c r="D75" s="12">
        <v>226</v>
      </c>
      <c r="E75" s="15">
        <f>'раздел-1-1'!E75+'раздел-1-2'!E75+'раздел-1-3'!E73+'раздел-1-4'!E73+'раздел-1-5'!E75</f>
        <v>6023195.6799999997</v>
      </c>
      <c r="F75" s="15">
        <f>'раздел-1-1'!F75+'раздел-1-2'!F75+'раздел-1-3'!F73+'раздел-1-4'!F73+'раздел-1-5'!F75</f>
        <v>2023195.6800000002</v>
      </c>
      <c r="G75" s="15">
        <f>'раздел-1-1'!G75+'раздел-1-2'!G75+'раздел-1-3'!G73+'раздел-1-4'!G73+'раздел-1-5'!G75</f>
        <v>2023195.6800000002</v>
      </c>
      <c r="H75" s="1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s="9" customFormat="1">
      <c r="A76" s="13" t="s">
        <v>127</v>
      </c>
      <c r="B76" s="14">
        <v>2647</v>
      </c>
      <c r="C76" s="12">
        <v>244</v>
      </c>
      <c r="D76" s="12">
        <v>227</v>
      </c>
      <c r="E76" s="15">
        <f>'раздел-1-1'!E76+'раздел-1-2'!E76+'раздел-1-3'!E74+'раздел-1-4'!E74+'раздел-1-5'!E76</f>
        <v>70000</v>
      </c>
      <c r="F76" s="15">
        <f>'раздел-1-1'!F76+'раздел-1-2'!F76+'раздел-1-3'!F74+'раздел-1-4'!F74+'раздел-1-5'!F76</f>
        <v>70000</v>
      </c>
      <c r="G76" s="15">
        <f>'раздел-1-1'!G76+'раздел-1-2'!G76+'раздел-1-3'!G74+'раздел-1-4'!G74+'раздел-1-5'!G76</f>
        <v>70000</v>
      </c>
      <c r="H76" s="15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s="9" customFormat="1" ht="31.5">
      <c r="A77" s="13" t="s">
        <v>121</v>
      </c>
      <c r="B77" s="14">
        <v>2648</v>
      </c>
      <c r="C77" s="12">
        <v>244</v>
      </c>
      <c r="D77" s="12">
        <v>310</v>
      </c>
      <c r="E77" s="15">
        <f>'раздел-1-1'!E77+'раздел-1-2'!E77+'раздел-1-3'!E75+'раздел-1-4'!E75+'раздел-1-5'!E77</f>
        <v>5000000</v>
      </c>
      <c r="F77" s="15">
        <f>'раздел-1-1'!F77+'раздел-1-2'!F77+'раздел-1-3'!F75+'раздел-1-4'!F75+'раздел-1-5'!F77</f>
        <v>920000</v>
      </c>
      <c r="G77" s="15">
        <f>'раздел-1-1'!G77+'раздел-1-2'!G77+'раздел-1-3'!G75+'раздел-1-4'!G75+'раздел-1-5'!G77</f>
        <v>920000</v>
      </c>
      <c r="H77" s="1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s="9" customFormat="1" ht="63">
      <c r="A78" s="13" t="s">
        <v>128</v>
      </c>
      <c r="B78" s="14">
        <v>2649</v>
      </c>
      <c r="C78" s="12">
        <v>244</v>
      </c>
      <c r="D78" s="12">
        <v>341</v>
      </c>
      <c r="E78" s="15">
        <f>'раздел-1-1'!E78+'раздел-1-2'!E78+'раздел-1-3'!E76+'раздел-1-4'!E76+'раздел-1-5'!E78</f>
        <v>200000</v>
      </c>
      <c r="F78" s="15">
        <f>'раздел-1-1'!F78+'раздел-1-2'!F78+'раздел-1-3'!F76+'раздел-1-4'!F76+'раздел-1-5'!F78</f>
        <v>100000</v>
      </c>
      <c r="G78" s="15">
        <f>'раздел-1-1'!G78+'раздел-1-2'!G78+'раздел-1-3'!G76+'раздел-1-4'!G76+'раздел-1-5'!G78</f>
        <v>100000</v>
      </c>
      <c r="H78" s="15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s="9" customFormat="1" ht="31.5">
      <c r="A79" s="13" t="s">
        <v>123</v>
      </c>
      <c r="B79" s="14">
        <v>2650</v>
      </c>
      <c r="C79" s="12">
        <v>244</v>
      </c>
      <c r="D79" s="12">
        <v>342</v>
      </c>
      <c r="E79" s="15">
        <f>'раздел-1-1'!E79+'раздел-1-2'!E79+'раздел-1-3'!E77+'раздел-1-4'!E77+'раздел-1-5'!E79</f>
        <v>0</v>
      </c>
      <c r="F79" s="15">
        <f>'раздел-1-1'!F79+'раздел-1-2'!F79+'раздел-1-3'!F77+'раздел-1-4'!F77+'раздел-1-5'!F79</f>
        <v>0</v>
      </c>
      <c r="G79" s="15">
        <f>'раздел-1-1'!G79+'раздел-1-2'!G79+'раздел-1-3'!G77+'раздел-1-4'!G77+'раздел-1-5'!G79</f>
        <v>0</v>
      </c>
      <c r="H79" s="15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s="9" customFormat="1" ht="31.5">
      <c r="A80" s="13" t="s">
        <v>129</v>
      </c>
      <c r="B80" s="14">
        <v>2651</v>
      </c>
      <c r="C80" s="12">
        <v>244</v>
      </c>
      <c r="D80" s="12">
        <v>343</v>
      </c>
      <c r="E80" s="15">
        <f>'раздел-1-1'!E80+'раздел-1-2'!E80+'раздел-1-3'!E78+'раздел-1-4'!E78+'раздел-1-5'!E80</f>
        <v>950000</v>
      </c>
      <c r="F80" s="15">
        <f>'раздел-1-1'!F80+'раздел-1-2'!F80+'раздел-1-3'!F78+'раздел-1-4'!F78+'раздел-1-5'!F80</f>
        <v>950000</v>
      </c>
      <c r="G80" s="15">
        <f>'раздел-1-1'!G80+'раздел-1-2'!G80+'раздел-1-3'!G78+'раздел-1-4'!G78+'раздел-1-5'!G80</f>
        <v>950000</v>
      </c>
      <c r="H80" s="15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s="9" customFormat="1" ht="31.5">
      <c r="A81" s="13" t="s">
        <v>171</v>
      </c>
      <c r="B81" s="14">
        <v>2652</v>
      </c>
      <c r="C81" s="12">
        <v>244</v>
      </c>
      <c r="D81" s="12">
        <v>344</v>
      </c>
      <c r="E81" s="15">
        <f>'раздел-1-5'!E81</f>
        <v>4000000</v>
      </c>
      <c r="F81" s="15">
        <v>1000000</v>
      </c>
      <c r="G81" s="15">
        <v>1000000</v>
      </c>
      <c r="H81" s="1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s="9" customFormat="1" ht="31.5">
      <c r="A82" s="13" t="s">
        <v>130</v>
      </c>
      <c r="B82" s="14">
        <v>2652</v>
      </c>
      <c r="C82" s="12">
        <v>244</v>
      </c>
      <c r="D82" s="12">
        <v>345</v>
      </c>
      <c r="E82" s="15">
        <f>'раздел-1-1'!E81+'раздел-1-2'!E81+'раздел-1-3'!E79+'раздел-1-4'!E79+'раздел-1-5'!E82</f>
        <v>500000</v>
      </c>
      <c r="F82" s="15">
        <f>'раздел-1-1'!F81+'раздел-1-2'!F81+'раздел-1-3'!F79+'раздел-1-4'!F79+'раздел-1-5'!F82</f>
        <v>300000</v>
      </c>
      <c r="G82" s="15">
        <f>'раздел-1-1'!G81+'раздел-1-2'!G81+'раздел-1-3'!G79+'раздел-1-4'!G79+'раздел-1-5'!G82</f>
        <v>300000</v>
      </c>
      <c r="H82" s="15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s="9" customFormat="1" ht="31.5">
      <c r="A83" s="13" t="s">
        <v>124</v>
      </c>
      <c r="B83" s="14">
        <v>2653</v>
      </c>
      <c r="C83" s="12">
        <v>244</v>
      </c>
      <c r="D83" s="12">
        <v>346</v>
      </c>
      <c r="E83" s="15">
        <f>'раздел-1-1'!E82+'раздел-1-2'!E82+'раздел-1-3'!E80+'раздел-1-4'!E80+'раздел-1-5'!E83</f>
        <v>4201078.3900000006</v>
      </c>
      <c r="F83" s="15">
        <f>'раздел-1-1'!F82+'раздел-1-2'!F82+'раздел-1-3'!F80+'раздел-1-4'!F80+'раздел-1-5'!F83</f>
        <v>3872291.0700000003</v>
      </c>
      <c r="G83" s="15">
        <f>'раздел-1-1'!G82+'раздел-1-2'!G82+'раздел-1-3'!G80+'раздел-1-4'!G80+'раздел-1-5'!G83</f>
        <v>3804423.2600000002</v>
      </c>
      <c r="H83" s="15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s="9" customFormat="1" ht="47.25">
      <c r="A84" s="13" t="s">
        <v>131</v>
      </c>
      <c r="B84" s="14">
        <v>2654</v>
      </c>
      <c r="C84" s="12">
        <v>244</v>
      </c>
      <c r="D84" s="12">
        <v>349</v>
      </c>
      <c r="E84" s="15">
        <f>'раздел-1-1'!E83+'раздел-1-5'!E84</f>
        <v>1000000</v>
      </c>
      <c r="F84" s="15">
        <f>'раздел-1-1'!F83+'раздел-1-2'!F83+'раздел-1-3'!F81+'раздел-1-4'!F81+'раздел-1-5'!F84</f>
        <v>1000000</v>
      </c>
      <c r="G84" s="15">
        <f>'раздел-1-1'!G83+'раздел-1-2'!G83+'раздел-1-3'!G81+'раздел-1-4'!G81+'раздел-1-5'!G84</f>
        <v>1000000</v>
      </c>
      <c r="H84" s="15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s="7" customFormat="1" ht="47.25">
      <c r="A85" s="13" t="s">
        <v>52</v>
      </c>
      <c r="B85" s="14">
        <v>2650</v>
      </c>
      <c r="C85" s="12">
        <v>400</v>
      </c>
      <c r="D85" s="12"/>
      <c r="E85" s="15">
        <f>SUM(E86:E87)</f>
        <v>0</v>
      </c>
      <c r="F85" s="15">
        <f>SUM(F86:F87)</f>
        <v>0</v>
      </c>
      <c r="G85" s="15">
        <f>SUM(G86:G87)</f>
        <v>0</v>
      </c>
      <c r="H85" s="15">
        <f>SUM(H86:H87)</f>
        <v>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s="7" customFormat="1" ht="47.25">
      <c r="A86" s="13" t="s">
        <v>53</v>
      </c>
      <c r="B86" s="14">
        <v>2651</v>
      </c>
      <c r="C86" s="12">
        <v>406</v>
      </c>
      <c r="D86" s="12"/>
      <c r="E86" s="15">
        <f>'раздел-1-1'!E85+'раздел-1-2'!E85+'раздел-1-3'!E83+'раздел-1-4'!E83+'раздел-1-5'!E86</f>
        <v>0</v>
      </c>
      <c r="F86" s="15">
        <f>'раздел-1-1'!F85+'раздел-1-2'!F85+'раздел-1-3'!F83+'раздел-1-4'!F83+'раздел-1-5'!F86</f>
        <v>0</v>
      </c>
      <c r="G86" s="15">
        <f>'раздел-1-1'!G85+'раздел-1-2'!G85+'раздел-1-3'!G83+'раздел-1-4'!G83+'раздел-1-5'!G86</f>
        <v>0</v>
      </c>
      <c r="H86" s="1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s="7" customFormat="1" ht="47.25">
      <c r="A87" s="13" t="s">
        <v>54</v>
      </c>
      <c r="B87" s="14">
        <v>2652</v>
      </c>
      <c r="C87" s="12">
        <v>407</v>
      </c>
      <c r="D87" s="12"/>
      <c r="E87" s="15">
        <f>'раздел-1-1'!E86+'раздел-1-2'!E86+'раздел-1-3'!E84+'раздел-1-4'!E84+'раздел-1-5'!E87</f>
        <v>0</v>
      </c>
      <c r="F87" s="15">
        <f>'раздел-1-1'!F86+'раздел-1-2'!F86+'раздел-1-3'!F84+'раздел-1-4'!F84+'раздел-1-5'!F87</f>
        <v>0</v>
      </c>
      <c r="G87" s="15">
        <f>'раздел-1-1'!G86+'раздел-1-2'!G86+'раздел-1-3'!G84+'раздел-1-4'!G84+'раздел-1-5'!G87</f>
        <v>0</v>
      </c>
      <c r="H87" s="1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s="7" customFormat="1" ht="31.5">
      <c r="A88" s="13" t="s">
        <v>55</v>
      </c>
      <c r="B88" s="14">
        <v>3000</v>
      </c>
      <c r="C88" s="12">
        <v>100</v>
      </c>
      <c r="D88" s="12"/>
      <c r="E88" s="15">
        <f>SUM(E89:E91)</f>
        <v>-80000</v>
      </c>
      <c r="F88" s="15">
        <f>SUM(F89:F91)</f>
        <v>-80000</v>
      </c>
      <c r="G88" s="15">
        <f>SUM(G89:G91)</f>
        <v>-80000</v>
      </c>
      <c r="H88" s="21" t="s">
        <v>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s="7" customFormat="1">
      <c r="A89" s="13" t="s">
        <v>56</v>
      </c>
      <c r="B89" s="14">
        <v>3010</v>
      </c>
      <c r="C89" s="12"/>
      <c r="D89" s="12"/>
      <c r="E89" s="15">
        <f>'раздел-1-1'!E88+'раздел-1-2'!E88+'раздел-1-3'!E86+'раздел-1-4'!E86+'раздел-1-5'!E89</f>
        <v>0</v>
      </c>
      <c r="F89" s="15">
        <f>'раздел-1-1'!F88+'раздел-1-2'!F88+'раздел-1-3'!F86+'раздел-1-4'!F86+'раздел-1-5'!F89</f>
        <v>0</v>
      </c>
      <c r="G89" s="15">
        <f>'раздел-1-1'!G88+'раздел-1-2'!G88+'раздел-1-3'!G86+'раздел-1-4'!G86+'раздел-1-5'!G89</f>
        <v>0</v>
      </c>
      <c r="H89" s="21" t="s">
        <v>9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s="7" customFormat="1">
      <c r="A90" s="13" t="s">
        <v>57</v>
      </c>
      <c r="B90" s="14">
        <v>3020</v>
      </c>
      <c r="C90" s="12"/>
      <c r="D90" s="12"/>
      <c r="E90" s="15">
        <f>'раздел-1-1'!E89+'раздел-1-2'!E89+'раздел-1-3'!E87+'раздел-1-4'!E87+'раздел-1-5'!E90</f>
        <v>-80000</v>
      </c>
      <c r="F90" s="15">
        <f>'раздел-1-1'!F89+'раздел-1-2'!F89+'раздел-1-3'!F87+'раздел-1-4'!F87+'раздел-1-5'!F90</f>
        <v>-80000</v>
      </c>
      <c r="G90" s="15">
        <f>'раздел-1-1'!G89+'раздел-1-2'!G89+'раздел-1-3'!G87+'раздел-1-4'!G87+'раздел-1-5'!G90</f>
        <v>-80000</v>
      </c>
      <c r="H90" s="21" t="s">
        <v>9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s="7" customFormat="1" ht="19.5" customHeight="1">
      <c r="A91" s="13" t="s">
        <v>58</v>
      </c>
      <c r="B91" s="14">
        <v>3030</v>
      </c>
      <c r="C91" s="12"/>
      <c r="D91" s="12"/>
      <c r="E91" s="15">
        <f>'раздел-1-1'!E90+'раздел-1-2'!E90+'раздел-1-3'!E88+'раздел-1-4'!E88+'раздел-1-5'!E91</f>
        <v>0</v>
      </c>
      <c r="F91" s="15">
        <f>'раздел-1-1'!F90+'раздел-1-2'!F90+'раздел-1-3'!F88+'раздел-1-4'!F88+'раздел-1-5'!F91</f>
        <v>0</v>
      </c>
      <c r="G91" s="15">
        <f>'раздел-1-1'!G90+'раздел-1-2'!G90+'раздел-1-3'!G88+'раздел-1-4'!G88+'раздел-1-5'!G91</f>
        <v>0</v>
      </c>
      <c r="H91" s="21" t="s">
        <v>9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s="7" customFormat="1">
      <c r="A92" s="13" t="s">
        <v>59</v>
      </c>
      <c r="B92" s="14">
        <v>4000</v>
      </c>
      <c r="C92" s="12" t="s">
        <v>9</v>
      </c>
      <c r="D92" s="12"/>
      <c r="E92" s="15">
        <f>'раздел-1-1'!E91+'раздел-1-2'!E91+'раздел-1-3'!E89+'раздел-1-4'!E89+'раздел-1-5'!E92</f>
        <v>0</v>
      </c>
      <c r="F92" s="15">
        <f>'раздел-1-1'!F91+'раздел-1-2'!F91+'раздел-1-3'!F89+'раздел-1-4'!F89+'раздел-1-5'!F92</f>
        <v>0</v>
      </c>
      <c r="G92" s="15">
        <f>'раздел-1-1'!G91+'раздел-1-2'!G91+'раздел-1-3'!G89+'раздел-1-4'!G89+'раздел-1-5'!G92</f>
        <v>0</v>
      </c>
      <c r="H92" s="21" t="s">
        <v>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s="7" customFormat="1">
      <c r="A93" s="13" t="s">
        <v>60</v>
      </c>
      <c r="B93" s="14">
        <v>4010</v>
      </c>
      <c r="C93" s="12">
        <v>610</v>
      </c>
      <c r="D93" s="12"/>
      <c r="E93" s="15">
        <f>'раздел-1-1'!E92+'раздел-1-2'!E92+'раздел-1-3'!E90+'раздел-1-4'!E90+'раздел-1-5'!E93</f>
        <v>0</v>
      </c>
      <c r="F93" s="15">
        <f>'раздел-1-1'!F92+'раздел-1-2'!F92+'раздел-1-3'!F90+'раздел-1-4'!F90+'раздел-1-5'!F93</f>
        <v>0</v>
      </c>
      <c r="G93" s="15">
        <f>'раздел-1-1'!G92+'раздел-1-2'!G92+'раздел-1-3'!G90+'раздел-1-4'!G90+'раздел-1-5'!G93</f>
        <v>0</v>
      </c>
      <c r="H93" s="21" t="s">
        <v>9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77"/>
  <sheetViews>
    <sheetView tabSelected="1" workbookViewId="0">
      <selection activeCell="L67" sqref="L67"/>
    </sheetView>
  </sheetViews>
  <sheetFormatPr defaultColWidth="11.5703125" defaultRowHeight="15.75"/>
  <cols>
    <col min="1" max="1" width="7.28515625" style="36" customWidth="1"/>
    <col min="2" max="2" width="36.5703125" style="36" customWidth="1"/>
    <col min="3" max="3" width="7.85546875" style="36" customWidth="1"/>
    <col min="4" max="4" width="8.28515625" style="36" customWidth="1"/>
    <col min="5" max="5" width="14.85546875" style="36" customWidth="1"/>
    <col min="6" max="6" width="15.42578125" style="36" customWidth="1"/>
    <col min="7" max="8" width="15.140625" style="36" customWidth="1"/>
    <col min="9" max="9" width="14" style="36" customWidth="1"/>
    <col min="10" max="10" width="11.5703125" style="4"/>
    <col min="11" max="11" width="15.5703125" style="4" bestFit="1" customWidth="1"/>
    <col min="12" max="12" width="16.5703125" style="4" customWidth="1"/>
    <col min="13" max="13" width="15.28515625" style="4" customWidth="1"/>
    <col min="14" max="14" width="15.42578125" style="4" customWidth="1"/>
    <col min="15" max="64" width="11.5703125" style="4"/>
  </cols>
  <sheetData>
    <row r="1" spans="1:64">
      <c r="A1" s="82" t="s">
        <v>65</v>
      </c>
      <c r="B1" s="82"/>
      <c r="C1" s="82"/>
      <c r="D1" s="82"/>
      <c r="E1" s="82"/>
      <c r="F1" s="82"/>
      <c r="G1" s="82"/>
      <c r="H1" s="82"/>
      <c r="I1" s="82"/>
    </row>
    <row r="3" spans="1:64" ht="15.2" customHeight="1">
      <c r="A3" s="83" t="s">
        <v>66</v>
      </c>
      <c r="B3" s="83" t="s">
        <v>2</v>
      </c>
      <c r="C3" s="83" t="s">
        <v>67</v>
      </c>
      <c r="D3" s="83" t="s">
        <v>68</v>
      </c>
      <c r="E3" s="83" t="s">
        <v>6</v>
      </c>
      <c r="F3" s="83"/>
      <c r="G3" s="83"/>
      <c r="H3" s="83"/>
      <c r="I3" s="83"/>
    </row>
    <row r="4" spans="1:64" ht="78.75">
      <c r="A4" s="83"/>
      <c r="B4" s="83"/>
      <c r="C4" s="83"/>
      <c r="D4" s="83"/>
      <c r="E4" s="32" t="s">
        <v>69</v>
      </c>
      <c r="F4" s="40" t="s">
        <v>183</v>
      </c>
      <c r="G4" s="40" t="s">
        <v>184</v>
      </c>
      <c r="H4" s="40" t="s">
        <v>185</v>
      </c>
      <c r="I4" s="32" t="s">
        <v>7</v>
      </c>
    </row>
    <row r="5" spans="1:64">
      <c r="A5" s="29">
        <v>1</v>
      </c>
      <c r="B5" s="29">
        <v>2</v>
      </c>
      <c r="C5" s="29">
        <v>3</v>
      </c>
      <c r="D5" s="29">
        <v>4</v>
      </c>
      <c r="E5" s="29" t="s">
        <v>70</v>
      </c>
      <c r="F5" s="29">
        <v>5</v>
      </c>
      <c r="G5" s="29">
        <v>6</v>
      </c>
      <c r="H5" s="29">
        <v>7</v>
      </c>
      <c r="I5" s="29">
        <v>8</v>
      </c>
    </row>
    <row r="6" spans="1:64" s="7" customFormat="1" ht="31.5">
      <c r="A6" s="33" t="s">
        <v>71</v>
      </c>
      <c r="B6" s="27" t="s">
        <v>72</v>
      </c>
      <c r="C6" s="29">
        <v>26000</v>
      </c>
      <c r="D6" s="29" t="s">
        <v>9</v>
      </c>
      <c r="E6" s="29" t="s">
        <v>9</v>
      </c>
      <c r="F6" s="30">
        <f>SUM(F7:F9)+F19</f>
        <v>30670406.050000001</v>
      </c>
      <c r="G6" s="30">
        <f>SUM(G7:G9)+G19</f>
        <v>17728741.73</v>
      </c>
      <c r="H6" s="30">
        <f>SUM(H7:H9)+H19</f>
        <v>17756792.280000001</v>
      </c>
      <c r="I6" s="30">
        <f>SUM(I7:I9)+I19</f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236.25">
      <c r="A7" s="34" t="s">
        <v>73</v>
      </c>
      <c r="B7" s="27" t="s">
        <v>74</v>
      </c>
      <c r="C7" s="29">
        <v>26100</v>
      </c>
      <c r="D7" s="29" t="s">
        <v>9</v>
      </c>
      <c r="E7" s="29" t="s">
        <v>9</v>
      </c>
      <c r="F7" s="30"/>
      <c r="G7" s="30"/>
      <c r="H7" s="30"/>
      <c r="I7" s="3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 ht="94.5">
      <c r="A8" s="34" t="s">
        <v>75</v>
      </c>
      <c r="B8" s="27" t="s">
        <v>76</v>
      </c>
      <c r="C8" s="29">
        <v>26200</v>
      </c>
      <c r="D8" s="29" t="s">
        <v>9</v>
      </c>
      <c r="E8" s="29" t="s">
        <v>9</v>
      </c>
      <c r="F8" s="30"/>
      <c r="G8" s="30"/>
      <c r="H8" s="30"/>
      <c r="I8" s="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94.5">
      <c r="A9" s="34" t="s">
        <v>77</v>
      </c>
      <c r="B9" s="27" t="s">
        <v>78</v>
      </c>
      <c r="C9" s="29">
        <v>26300</v>
      </c>
      <c r="D9" s="29" t="s">
        <v>9</v>
      </c>
      <c r="E9" s="29" t="s">
        <v>9</v>
      </c>
      <c r="F9" s="30">
        <v>3230609</v>
      </c>
      <c r="G9" s="30">
        <f t="shared" ref="G9:H9" si="0">G10+G18</f>
        <v>0</v>
      </c>
      <c r="H9" s="30">
        <f t="shared" si="0"/>
        <v>0</v>
      </c>
      <c r="I9" s="30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9" customFormat="1" ht="31.5">
      <c r="A10" s="34" t="s">
        <v>79</v>
      </c>
      <c r="B10" s="27" t="s">
        <v>80</v>
      </c>
      <c r="C10" s="29">
        <v>26310</v>
      </c>
      <c r="D10" s="29">
        <v>2020</v>
      </c>
      <c r="E10" s="29" t="s">
        <v>9</v>
      </c>
      <c r="F10" s="30">
        <v>3230609</v>
      </c>
      <c r="G10" s="30">
        <f t="shared" ref="G10:H10" si="1">SUM(G11:G17)</f>
        <v>0</v>
      </c>
      <c r="H10" s="30">
        <f t="shared" si="1"/>
        <v>0</v>
      </c>
      <c r="I10" s="30"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>
      <c r="A11" s="34"/>
      <c r="B11" s="27" t="s">
        <v>116</v>
      </c>
      <c r="C11" s="29" t="s">
        <v>81</v>
      </c>
      <c r="D11" s="29">
        <v>2020</v>
      </c>
      <c r="E11" s="38" t="s">
        <v>181</v>
      </c>
      <c r="F11" s="30">
        <v>0</v>
      </c>
      <c r="G11" s="30">
        <v>0</v>
      </c>
      <c r="H11" s="30">
        <v>0</v>
      </c>
      <c r="I11" s="30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9" customFormat="1" ht="31.5">
      <c r="A12" s="34"/>
      <c r="B12" s="13" t="s">
        <v>120</v>
      </c>
      <c r="C12" s="29" t="s">
        <v>141</v>
      </c>
      <c r="D12" s="29">
        <v>2020</v>
      </c>
      <c r="E12" s="38" t="s">
        <v>181</v>
      </c>
      <c r="F12" s="30">
        <v>0</v>
      </c>
      <c r="G12" s="30">
        <v>0</v>
      </c>
      <c r="H12" s="30">
        <v>0</v>
      </c>
      <c r="I12" s="30"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s="9" customFormat="1" ht="47.25" hidden="1">
      <c r="A13" s="34"/>
      <c r="B13" s="27" t="s">
        <v>119</v>
      </c>
      <c r="C13" s="29" t="s">
        <v>142</v>
      </c>
      <c r="D13" s="29">
        <v>2019</v>
      </c>
      <c r="E13" s="38" t="s">
        <v>172</v>
      </c>
      <c r="F13" s="30"/>
      <c r="G13" s="30"/>
      <c r="H13" s="30"/>
      <c r="I13" s="3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s="9" customFormat="1" ht="47.25" hidden="1">
      <c r="A14" s="34"/>
      <c r="B14" s="27" t="s">
        <v>120</v>
      </c>
      <c r="C14" s="29" t="s">
        <v>143</v>
      </c>
      <c r="D14" s="29">
        <v>2019</v>
      </c>
      <c r="E14" s="38" t="s">
        <v>173</v>
      </c>
      <c r="F14" s="30"/>
      <c r="G14" s="30"/>
      <c r="H14" s="30"/>
      <c r="I14" s="3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9" customFormat="1" ht="63" hidden="1">
      <c r="A15" s="34"/>
      <c r="B15" s="27" t="s">
        <v>128</v>
      </c>
      <c r="C15" s="29" t="s">
        <v>144</v>
      </c>
      <c r="D15" s="29">
        <v>2019</v>
      </c>
      <c r="E15" s="38" t="s">
        <v>174</v>
      </c>
      <c r="F15" s="30"/>
      <c r="G15" s="30"/>
      <c r="H15" s="30"/>
      <c r="I15" s="3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9" customFormat="1" ht="47.25" hidden="1">
      <c r="A16" s="34"/>
      <c r="B16" s="27" t="s">
        <v>123</v>
      </c>
      <c r="C16" s="29" t="s">
        <v>145</v>
      </c>
      <c r="D16" s="29">
        <v>2019</v>
      </c>
      <c r="E16" s="38" t="s">
        <v>175</v>
      </c>
      <c r="F16" s="30"/>
      <c r="G16" s="30"/>
      <c r="H16" s="30"/>
      <c r="I16" s="3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s="9" customFormat="1" ht="47.25" hidden="1">
      <c r="A17" s="34"/>
      <c r="B17" s="27" t="s">
        <v>129</v>
      </c>
      <c r="C17" s="29" t="s">
        <v>146</v>
      </c>
      <c r="D17" s="29">
        <v>2019</v>
      </c>
      <c r="E17" s="38" t="s">
        <v>176</v>
      </c>
      <c r="F17" s="30"/>
      <c r="G17" s="30"/>
      <c r="H17" s="30"/>
      <c r="I17" s="3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7" customFormat="1" ht="31.5">
      <c r="A18" s="34" t="s">
        <v>82</v>
      </c>
      <c r="B18" s="27" t="s">
        <v>83</v>
      </c>
      <c r="C18" s="29"/>
      <c r="D18" s="29"/>
      <c r="E18" s="38"/>
      <c r="F18" s="30">
        <v>0</v>
      </c>
      <c r="G18" s="30">
        <v>0</v>
      </c>
      <c r="H18" s="30">
        <v>0</v>
      </c>
      <c r="I18" s="30"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7" customFormat="1" ht="94.5">
      <c r="A19" s="34" t="s">
        <v>84</v>
      </c>
      <c r="B19" s="27" t="s">
        <v>85</v>
      </c>
      <c r="C19" s="29">
        <v>26400</v>
      </c>
      <c r="D19" s="29" t="s">
        <v>9</v>
      </c>
      <c r="E19" s="37" t="s">
        <v>9</v>
      </c>
      <c r="F19" s="30">
        <f>F20+F23+F28+F30+F48</f>
        <v>27439797.050000001</v>
      </c>
      <c r="G19" s="30">
        <f>G20+G23+G28+G30+G48</f>
        <v>17728741.73</v>
      </c>
      <c r="H19" s="30">
        <f>H20+H23+H28+H30+H48</f>
        <v>17756792.280000001</v>
      </c>
      <c r="I19" s="30">
        <f>I20+I23+I28+I30+I48</f>
        <v>0</v>
      </c>
      <c r="J19" s="6"/>
      <c r="K19" s="18"/>
      <c r="L19" s="18"/>
      <c r="M19" s="1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 ht="63">
      <c r="A20" s="34" t="s">
        <v>86</v>
      </c>
      <c r="B20" s="27" t="s">
        <v>87</v>
      </c>
      <c r="C20" s="29">
        <v>26410</v>
      </c>
      <c r="D20" s="29" t="s">
        <v>9</v>
      </c>
      <c r="E20" s="37" t="s">
        <v>9</v>
      </c>
      <c r="F20" s="30">
        <f>SUM(F21:F22)</f>
        <v>2376155.6800000002</v>
      </c>
      <c r="G20" s="30">
        <f>SUM(G21:G22)</f>
        <v>4052193.42</v>
      </c>
      <c r="H20" s="30">
        <f>SUM(H21:H22)</f>
        <v>4130243.97</v>
      </c>
      <c r="I20" s="30">
        <f>SUM(I21:I22)</f>
        <v>0</v>
      </c>
      <c r="J20" s="6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31.5">
      <c r="A21" s="34" t="s">
        <v>88</v>
      </c>
      <c r="B21" s="27" t="s">
        <v>89</v>
      </c>
      <c r="C21" s="29">
        <v>26411</v>
      </c>
      <c r="D21" s="29" t="s">
        <v>9</v>
      </c>
      <c r="E21" s="37" t="s">
        <v>9</v>
      </c>
      <c r="F21" s="30">
        <f>3991460.18-481704.5-1133600</f>
        <v>2376155.6800000002</v>
      </c>
      <c r="G21" s="30">
        <v>4052193.42</v>
      </c>
      <c r="H21" s="30">
        <v>4130243.97</v>
      </c>
      <c r="I21" s="30"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31.5">
      <c r="A22" s="34" t="s">
        <v>90</v>
      </c>
      <c r="B22" s="27" t="s">
        <v>83</v>
      </c>
      <c r="C22" s="29">
        <v>26412</v>
      </c>
      <c r="D22" s="29" t="s">
        <v>9</v>
      </c>
      <c r="E22" s="37" t="s">
        <v>9</v>
      </c>
      <c r="F22" s="30"/>
      <c r="G22" s="30"/>
      <c r="H22" s="30"/>
      <c r="I22" s="3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78.75">
      <c r="A23" s="34" t="s">
        <v>91</v>
      </c>
      <c r="B23" s="27" t="s">
        <v>92</v>
      </c>
      <c r="C23" s="29">
        <v>26420</v>
      </c>
      <c r="D23" s="29" t="s">
        <v>9</v>
      </c>
      <c r="E23" s="37" t="s">
        <v>9</v>
      </c>
      <c r="F23" s="30">
        <f>F24+F27</f>
        <v>0</v>
      </c>
      <c r="G23" s="30">
        <f>G24+G27</f>
        <v>0</v>
      </c>
      <c r="H23" s="30">
        <f>H24+H27</f>
        <v>0</v>
      </c>
      <c r="I23" s="30">
        <f>I24+I27</f>
        <v>0</v>
      </c>
      <c r="J23" s="6"/>
      <c r="K23" s="18"/>
      <c r="L23" s="1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38.25" customHeight="1">
      <c r="A24" s="34" t="s">
        <v>93</v>
      </c>
      <c r="B24" s="27" t="s">
        <v>80</v>
      </c>
      <c r="C24" s="29">
        <v>26421</v>
      </c>
      <c r="D24" s="29" t="s">
        <v>9</v>
      </c>
      <c r="E24" s="37" t="s">
        <v>9</v>
      </c>
      <c r="F24" s="30">
        <f>SUM(F25:F26)</f>
        <v>0</v>
      </c>
      <c r="G24" s="30">
        <f t="shared" ref="G24:H24" si="2">SUM(G25:G26)</f>
        <v>0</v>
      </c>
      <c r="H24" s="30">
        <f t="shared" si="2"/>
        <v>0</v>
      </c>
      <c r="I24" s="30"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85.5" customHeight="1">
      <c r="A25" s="34"/>
      <c r="B25" s="27" t="s">
        <v>177</v>
      </c>
      <c r="C25" s="29" t="s">
        <v>94</v>
      </c>
      <c r="D25" s="29">
        <v>2021</v>
      </c>
      <c r="E25" s="38" t="s">
        <v>181</v>
      </c>
      <c r="F25" s="30">
        <v>0</v>
      </c>
      <c r="G25" s="30">
        <f>'раздел-1-2'!F75</f>
        <v>0</v>
      </c>
      <c r="H25" s="30">
        <f>'раздел-1-2'!G75</f>
        <v>0</v>
      </c>
      <c r="I25" s="3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7" customFormat="1" hidden="1">
      <c r="A26" s="34"/>
      <c r="B26" s="27"/>
      <c r="C26" s="29"/>
      <c r="D26" s="29"/>
      <c r="E26" s="37"/>
      <c r="F26" s="30"/>
      <c r="G26" s="30"/>
      <c r="H26" s="30"/>
      <c r="I26" s="3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7" customFormat="1" ht="31.5">
      <c r="A27" s="34" t="s">
        <v>95</v>
      </c>
      <c r="B27" s="27" t="s">
        <v>83</v>
      </c>
      <c r="C27" s="29">
        <v>26422</v>
      </c>
      <c r="D27" s="29" t="s">
        <v>9</v>
      </c>
      <c r="E27" s="37" t="s">
        <v>9</v>
      </c>
      <c r="F27" s="30"/>
      <c r="G27" s="30"/>
      <c r="H27" s="30"/>
      <c r="I27" s="3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7" customFormat="1" ht="47.25">
      <c r="A28" s="34" t="s">
        <v>96</v>
      </c>
      <c r="B28" s="27" t="s">
        <v>97</v>
      </c>
      <c r="C28" s="29">
        <v>26430</v>
      </c>
      <c r="D28" s="29" t="s">
        <v>9</v>
      </c>
      <c r="E28" s="37" t="s">
        <v>9</v>
      </c>
      <c r="F28" s="30"/>
      <c r="G28" s="30"/>
      <c r="H28" s="30"/>
      <c r="I28" s="3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9" customFormat="1" hidden="1">
      <c r="A29" s="34"/>
      <c r="B29" s="27"/>
      <c r="C29" s="29" t="s">
        <v>98</v>
      </c>
      <c r="D29" s="29" t="s">
        <v>9</v>
      </c>
      <c r="E29" s="37"/>
      <c r="F29" s="30"/>
      <c r="G29" s="30"/>
      <c r="H29" s="30"/>
      <c r="I29" s="3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s="7" customFormat="1" ht="31.5" hidden="1" customHeight="1">
      <c r="A30" s="34" t="s">
        <v>99</v>
      </c>
      <c r="B30" s="27" t="s">
        <v>100</v>
      </c>
      <c r="C30" s="29">
        <v>26440</v>
      </c>
      <c r="D30" s="29" t="s">
        <v>9</v>
      </c>
      <c r="E30" s="37" t="s">
        <v>9</v>
      </c>
      <c r="F30" s="30">
        <f>SUM(F31:F46)</f>
        <v>0</v>
      </c>
      <c r="G30" s="30">
        <f>SUM(G31:G46)</f>
        <v>0</v>
      </c>
      <c r="H30" s="30">
        <f>SUM(H31:H46)</f>
        <v>0</v>
      </c>
      <c r="I30" s="30">
        <f>SUM(I31:I46)</f>
        <v>0</v>
      </c>
      <c r="J30" s="6"/>
      <c r="K30" s="6"/>
      <c r="L30" s="18"/>
      <c r="M30" s="18"/>
      <c r="N30" s="1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31.5" hidden="1" customHeight="1">
      <c r="A31" s="34" t="s">
        <v>101</v>
      </c>
      <c r="B31" s="27" t="s">
        <v>80</v>
      </c>
      <c r="C31" s="29">
        <v>26441</v>
      </c>
      <c r="D31" s="29" t="s">
        <v>9</v>
      </c>
      <c r="E31" s="37" t="s">
        <v>9</v>
      </c>
      <c r="F31" s="30"/>
      <c r="G31" s="30"/>
      <c r="H31" s="30"/>
      <c r="I31" s="3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5.75" hidden="1" customHeight="1">
      <c r="A32" s="34"/>
      <c r="B32" s="27" t="s">
        <v>116</v>
      </c>
      <c r="C32" s="29" t="s">
        <v>147</v>
      </c>
      <c r="D32" s="29">
        <v>2020</v>
      </c>
      <c r="E32" s="37">
        <v>221</v>
      </c>
      <c r="F32" s="30">
        <f>'раздел-1-4'!E68-'раздел-2'!F11</f>
        <v>0</v>
      </c>
      <c r="G32" s="30">
        <f>'раздел-1-4'!F68-'раздел-2'!G11</f>
        <v>0</v>
      </c>
      <c r="H32" s="30">
        <f>'раздел-1-4'!G68-'раздел-2'!H11</f>
        <v>0</v>
      </c>
      <c r="I32" s="3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s="7" customFormat="1" ht="31.5" hidden="1" customHeight="1">
      <c r="A33" s="34"/>
      <c r="B33" s="27" t="s">
        <v>117</v>
      </c>
      <c r="C33" s="29" t="s">
        <v>156</v>
      </c>
      <c r="D33" s="29">
        <v>2020</v>
      </c>
      <c r="E33" s="37">
        <v>222</v>
      </c>
      <c r="F33" s="30">
        <f>'раздел-1-4'!E69</f>
        <v>0</v>
      </c>
      <c r="G33" s="30">
        <f>'раздел-1-4'!F69</f>
        <v>0</v>
      </c>
      <c r="H33" s="30">
        <f>'раздел-1-4'!G69</f>
        <v>0</v>
      </c>
      <c r="I33" s="3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7" customFormat="1" ht="15.75" hidden="1" customHeight="1">
      <c r="A34" s="34"/>
      <c r="B34" s="27" t="s">
        <v>118</v>
      </c>
      <c r="C34" s="29" t="s">
        <v>157</v>
      </c>
      <c r="D34" s="29">
        <v>2020</v>
      </c>
      <c r="E34" s="37">
        <v>223</v>
      </c>
      <c r="F34" s="30"/>
      <c r="G34" s="30"/>
      <c r="H34" s="30"/>
      <c r="I34" s="3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7" customFormat="1" ht="78.75" hidden="1" customHeight="1">
      <c r="A35" s="34"/>
      <c r="B35" s="27" t="s">
        <v>126</v>
      </c>
      <c r="C35" s="29" t="s">
        <v>158</v>
      </c>
      <c r="D35" s="29">
        <v>2020</v>
      </c>
      <c r="E35" s="37">
        <v>224</v>
      </c>
      <c r="F35" s="30">
        <f>'раздел-1-4'!E71</f>
        <v>0</v>
      </c>
      <c r="G35" s="30">
        <f>'раздел-1-4'!F71</f>
        <v>0</v>
      </c>
      <c r="H35" s="30">
        <f>'раздел-1-4'!G71</f>
        <v>0</v>
      </c>
      <c r="I35" s="3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 ht="31.5" hidden="1" customHeight="1">
      <c r="A36" s="34"/>
      <c r="B36" s="27" t="s">
        <v>119</v>
      </c>
      <c r="C36" s="29" t="s">
        <v>159</v>
      </c>
      <c r="D36" s="29">
        <v>2020</v>
      </c>
      <c r="E36" s="37">
        <v>225</v>
      </c>
      <c r="F36" s="30">
        <f>'раздел-1-4'!E72-'раздел-2'!F13</f>
        <v>0</v>
      </c>
      <c r="G36" s="30">
        <f>'раздел-1-4'!F72-'раздел-2'!G13</f>
        <v>0</v>
      </c>
      <c r="H36" s="30">
        <f>'раздел-1-4'!G72-'раздел-2'!H13</f>
        <v>0</v>
      </c>
      <c r="I36" s="3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 ht="31.5" hidden="1" customHeight="1">
      <c r="A37" s="34"/>
      <c r="B37" s="27" t="s">
        <v>120</v>
      </c>
      <c r="C37" s="29" t="s">
        <v>160</v>
      </c>
      <c r="D37" s="29">
        <v>2020</v>
      </c>
      <c r="E37" s="37">
        <v>226</v>
      </c>
      <c r="F37" s="30">
        <f>'раздел-1-4'!E73-'раздел-2'!F14</f>
        <v>0</v>
      </c>
      <c r="G37" s="30">
        <f>'раздел-1-4'!F73-'раздел-2'!G14</f>
        <v>0</v>
      </c>
      <c r="H37" s="30">
        <f>'раздел-1-4'!G73-'раздел-2'!H14</f>
        <v>0</v>
      </c>
      <c r="I37" s="3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 ht="15.75" hidden="1" customHeight="1">
      <c r="A38" s="34"/>
      <c r="B38" s="27" t="s">
        <v>127</v>
      </c>
      <c r="C38" s="29" t="s">
        <v>161</v>
      </c>
      <c r="D38" s="29">
        <v>2020</v>
      </c>
      <c r="E38" s="37">
        <v>227</v>
      </c>
      <c r="F38" s="30">
        <f>'раздел-1-4'!E74</f>
        <v>0</v>
      </c>
      <c r="G38" s="30">
        <f>'раздел-1-4'!F74</f>
        <v>0</v>
      </c>
      <c r="H38" s="30">
        <f>'раздел-1-4'!G74</f>
        <v>0</v>
      </c>
      <c r="I38" s="3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 ht="31.5" hidden="1" customHeight="1">
      <c r="A39" s="34"/>
      <c r="B39" s="27" t="s">
        <v>121</v>
      </c>
      <c r="C39" s="29" t="s">
        <v>162</v>
      </c>
      <c r="D39" s="29">
        <v>2020</v>
      </c>
      <c r="E39" s="37">
        <v>310</v>
      </c>
      <c r="F39" s="30">
        <f>'раздел-1-4'!E75</f>
        <v>0</v>
      </c>
      <c r="G39" s="30">
        <f>'раздел-1-4'!F75</f>
        <v>0</v>
      </c>
      <c r="H39" s="30">
        <f>'раздел-1-4'!G75</f>
        <v>0</v>
      </c>
      <c r="I39" s="3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63" hidden="1" customHeight="1">
      <c r="A40" s="34"/>
      <c r="B40" s="27" t="s">
        <v>128</v>
      </c>
      <c r="C40" s="29" t="s">
        <v>163</v>
      </c>
      <c r="D40" s="29">
        <v>2020</v>
      </c>
      <c r="E40" s="37">
        <v>341</v>
      </c>
      <c r="F40" s="30">
        <f>'раздел-1-4'!E76-'раздел-2'!F15</f>
        <v>0</v>
      </c>
      <c r="G40" s="30">
        <f>'раздел-1-4'!F76-'раздел-2'!G15</f>
        <v>0</v>
      </c>
      <c r="H40" s="30">
        <f>'раздел-1-4'!G76-'раздел-2'!H15</f>
        <v>0</v>
      </c>
      <c r="I40" s="3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31.5" hidden="1" customHeight="1">
      <c r="A41" s="34"/>
      <c r="B41" s="27" t="s">
        <v>123</v>
      </c>
      <c r="C41" s="29" t="s">
        <v>164</v>
      </c>
      <c r="D41" s="29">
        <v>2020</v>
      </c>
      <c r="E41" s="37">
        <v>342</v>
      </c>
      <c r="F41" s="30">
        <f>'раздел-1-4'!E77-'раздел-2'!F16</f>
        <v>0</v>
      </c>
      <c r="G41" s="30">
        <f>'раздел-1-4'!F77-'раздел-2'!G16</f>
        <v>0</v>
      </c>
      <c r="H41" s="30">
        <f>'раздел-1-4'!G77-'раздел-2'!H16</f>
        <v>0</v>
      </c>
      <c r="I41" s="3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31.5" hidden="1" customHeight="1">
      <c r="A42" s="34"/>
      <c r="B42" s="27" t="s">
        <v>129</v>
      </c>
      <c r="C42" s="29" t="s">
        <v>165</v>
      </c>
      <c r="D42" s="29">
        <v>2020</v>
      </c>
      <c r="E42" s="37">
        <v>343</v>
      </c>
      <c r="F42" s="30">
        <f>'раздел-1-4'!E78-'раздел-2'!F17</f>
        <v>0</v>
      </c>
      <c r="G42" s="30">
        <f>'раздел-1-4'!F78-'раздел-2'!G17</f>
        <v>0</v>
      </c>
      <c r="H42" s="30">
        <f>'раздел-1-4'!G78-'раздел-2'!H17</f>
        <v>0</v>
      </c>
      <c r="I42" s="3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 ht="31.5" hidden="1" customHeight="1">
      <c r="A43" s="34"/>
      <c r="B43" s="27" t="s">
        <v>130</v>
      </c>
      <c r="C43" s="29" t="s">
        <v>166</v>
      </c>
      <c r="D43" s="29">
        <v>2020</v>
      </c>
      <c r="E43" s="37">
        <v>345</v>
      </c>
      <c r="F43" s="30">
        <f>'раздел-1-4'!E79</f>
        <v>0</v>
      </c>
      <c r="G43" s="30">
        <f>'раздел-1-4'!F79</f>
        <v>0</v>
      </c>
      <c r="H43" s="30">
        <f>'раздел-1-4'!G79</f>
        <v>0</v>
      </c>
      <c r="I43" s="3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7" customFormat="1" ht="31.5" hidden="1" customHeight="1">
      <c r="A44" s="34"/>
      <c r="B44" s="27" t="s">
        <v>124</v>
      </c>
      <c r="C44" s="29" t="s">
        <v>167</v>
      </c>
      <c r="D44" s="29">
        <v>2020</v>
      </c>
      <c r="E44" s="37">
        <v>346</v>
      </c>
      <c r="F44" s="30">
        <f>'раздел-1-4'!E80</f>
        <v>0</v>
      </c>
      <c r="G44" s="30">
        <f>'раздел-1-4'!F80</f>
        <v>0</v>
      </c>
      <c r="H44" s="30">
        <f>'раздел-1-4'!G80</f>
        <v>0</v>
      </c>
      <c r="I44" s="3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7" customFormat="1" ht="47.25" hidden="1" customHeight="1">
      <c r="A45" s="34"/>
      <c r="B45" s="27" t="s">
        <v>131</v>
      </c>
      <c r="C45" s="29" t="s">
        <v>168</v>
      </c>
      <c r="D45" s="29">
        <v>2020</v>
      </c>
      <c r="E45" s="37">
        <v>349</v>
      </c>
      <c r="F45" s="30">
        <f>'раздел-1-4'!E81</f>
        <v>0</v>
      </c>
      <c r="G45" s="30">
        <f>'раздел-1-4'!F81</f>
        <v>0</v>
      </c>
      <c r="H45" s="30">
        <f>'раздел-1-4'!G81</f>
        <v>0</v>
      </c>
      <c r="I45" s="3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 ht="31.5" hidden="1" customHeight="1">
      <c r="A46" s="34" t="s">
        <v>102</v>
      </c>
      <c r="B46" s="27" t="s">
        <v>83</v>
      </c>
      <c r="C46" s="29">
        <v>26442</v>
      </c>
      <c r="D46" s="29" t="s">
        <v>9</v>
      </c>
      <c r="E46" s="37" t="s">
        <v>9</v>
      </c>
      <c r="F46" s="30"/>
      <c r="G46" s="30"/>
      <c r="H46" s="30"/>
      <c r="I46" s="3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21.75" customHeight="1">
      <c r="A47" s="34" t="s">
        <v>178</v>
      </c>
      <c r="B47" s="27"/>
      <c r="C47" s="29" t="s">
        <v>98</v>
      </c>
      <c r="D47" s="29">
        <v>2021</v>
      </c>
      <c r="E47" s="38" t="s">
        <v>181</v>
      </c>
      <c r="F47" s="30">
        <v>0</v>
      </c>
      <c r="G47" s="30">
        <v>0</v>
      </c>
      <c r="H47" s="30">
        <v>0</v>
      </c>
      <c r="I47" s="30"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31.5">
      <c r="A48" s="34" t="s">
        <v>103</v>
      </c>
      <c r="B48" s="27" t="s">
        <v>104</v>
      </c>
      <c r="C48" s="29">
        <v>26450</v>
      </c>
      <c r="D48" s="29" t="s">
        <v>9</v>
      </c>
      <c r="E48" s="37" t="s">
        <v>9</v>
      </c>
      <c r="F48" s="30">
        <f>F49+F56</f>
        <v>25063641.370000001</v>
      </c>
      <c r="G48" s="30">
        <f>G49+G56</f>
        <v>13676548.310000001</v>
      </c>
      <c r="H48" s="30">
        <f>H49+H56</f>
        <v>13626548.310000001</v>
      </c>
      <c r="I48" s="30">
        <f>I49+I56</f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31.5">
      <c r="A49" s="34" t="s">
        <v>105</v>
      </c>
      <c r="B49" s="27" t="s">
        <v>80</v>
      </c>
      <c r="C49" s="29">
        <v>26451</v>
      </c>
      <c r="D49" s="29" t="s">
        <v>9</v>
      </c>
      <c r="E49" s="37" t="s">
        <v>9</v>
      </c>
      <c r="F49" s="30">
        <f>SUM(F50:F55)</f>
        <v>628102.98</v>
      </c>
      <c r="G49" s="30">
        <f t="shared" ref="G49:H49" si="3">SUM(G50:G55)</f>
        <v>2260108</v>
      </c>
      <c r="H49" s="30">
        <f t="shared" si="3"/>
        <v>2310108</v>
      </c>
      <c r="I49" s="30"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>
      <c r="A50" s="34"/>
      <c r="B50" s="27" t="s">
        <v>179</v>
      </c>
      <c r="C50" s="29" t="s">
        <v>106</v>
      </c>
      <c r="D50" s="29">
        <v>2021</v>
      </c>
      <c r="E50" s="38" t="s">
        <v>181</v>
      </c>
      <c r="F50" s="30">
        <f>1933299.48-481704.5-1133600</f>
        <v>317994.98</v>
      </c>
      <c r="G50" s="30">
        <f>'раздел-1-5'!F72</f>
        <v>1950000</v>
      </c>
      <c r="H50" s="30">
        <f>'раздел-1-5'!G72</f>
        <v>2000000</v>
      </c>
      <c r="I50" s="3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>
      <c r="A51" s="34"/>
      <c r="B51" s="27" t="s">
        <v>180</v>
      </c>
      <c r="C51" s="29" t="s">
        <v>151</v>
      </c>
      <c r="D51" s="29">
        <v>2021</v>
      </c>
      <c r="E51" s="38" t="s">
        <v>181</v>
      </c>
      <c r="F51" s="30">
        <v>135200</v>
      </c>
      <c r="G51" s="30">
        <v>135200</v>
      </c>
      <c r="H51" s="30">
        <v>135200</v>
      </c>
      <c r="I51" s="3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 ht="31.5">
      <c r="A52" s="34"/>
      <c r="B52" s="27" t="s">
        <v>187</v>
      </c>
      <c r="C52" s="29" t="s">
        <v>152</v>
      </c>
      <c r="D52" s="29" t="s">
        <v>9</v>
      </c>
      <c r="E52" s="38" t="s">
        <v>188</v>
      </c>
      <c r="F52" s="30">
        <v>174908</v>
      </c>
      <c r="G52" s="30">
        <v>174908</v>
      </c>
      <c r="H52" s="30">
        <v>174908</v>
      </c>
      <c r="I52" s="30"/>
      <c r="J52" s="6"/>
      <c r="K52" s="6"/>
      <c r="L52" s="18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 ht="53.25" hidden="1" customHeight="1">
      <c r="A53" s="34"/>
      <c r="B53" s="27" t="s">
        <v>148</v>
      </c>
      <c r="C53" s="29" t="s">
        <v>153</v>
      </c>
      <c r="D53" s="29" t="s">
        <v>9</v>
      </c>
      <c r="E53" s="38"/>
      <c r="F53" s="30"/>
      <c r="G53" s="30"/>
      <c r="H53" s="30"/>
      <c r="I53" s="3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 ht="31.5" hidden="1">
      <c r="A54" s="34"/>
      <c r="B54" s="27" t="s">
        <v>149</v>
      </c>
      <c r="C54" s="29" t="s">
        <v>154</v>
      </c>
      <c r="D54" s="29" t="s">
        <v>9</v>
      </c>
      <c r="E54" s="38"/>
      <c r="F54" s="30"/>
      <c r="G54" s="30"/>
      <c r="H54" s="30"/>
      <c r="I54" s="3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7" customFormat="1" ht="31.5" hidden="1">
      <c r="A55" s="34"/>
      <c r="B55" s="27" t="s">
        <v>150</v>
      </c>
      <c r="C55" s="29" t="s">
        <v>155</v>
      </c>
      <c r="D55" s="29" t="s">
        <v>9</v>
      </c>
      <c r="E55" s="38"/>
      <c r="F55" s="30"/>
      <c r="G55" s="30"/>
      <c r="H55" s="30"/>
      <c r="I55" s="3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7" customFormat="1" ht="31.5">
      <c r="A56" s="34" t="s">
        <v>107</v>
      </c>
      <c r="B56" s="27" t="s">
        <v>83</v>
      </c>
      <c r="C56" s="29">
        <v>26452</v>
      </c>
      <c r="D56" s="29" t="s">
        <v>9</v>
      </c>
      <c r="E56" s="37" t="s">
        <v>9</v>
      </c>
      <c r="F56" s="30">
        <v>24435538.390000001</v>
      </c>
      <c r="G56" s="30">
        <v>11416440.310000001</v>
      </c>
      <c r="H56" s="30">
        <v>11316440.310000001</v>
      </c>
      <c r="I56" s="3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110.25">
      <c r="A57" s="35" t="s">
        <v>108</v>
      </c>
      <c r="B57" s="27" t="s">
        <v>109</v>
      </c>
      <c r="C57" s="29">
        <v>26500</v>
      </c>
      <c r="D57" s="29" t="s">
        <v>9</v>
      </c>
      <c r="E57" s="37" t="s">
        <v>9</v>
      </c>
      <c r="F57" s="30">
        <f>SUM(F58:F60)</f>
        <v>6234867.6600000001</v>
      </c>
      <c r="G57" s="30">
        <f>SUM(G58:G60)</f>
        <v>6312301.4199999999</v>
      </c>
      <c r="H57" s="30">
        <f>SUM(H58:H60)</f>
        <v>6440351.9700000007</v>
      </c>
      <c r="I57" s="30">
        <f>SUM(I58:I60)</f>
        <v>0</v>
      </c>
      <c r="J57" s="6"/>
      <c r="K57" s="6"/>
      <c r="L57" s="18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>
      <c r="A58" s="34" t="s">
        <v>110</v>
      </c>
      <c r="B58" s="27" t="s">
        <v>111</v>
      </c>
      <c r="C58" s="29">
        <v>26510</v>
      </c>
      <c r="D58" s="29">
        <v>2020</v>
      </c>
      <c r="E58" s="37" t="s">
        <v>9</v>
      </c>
      <c r="F58" s="30">
        <v>3230609</v>
      </c>
      <c r="G58" s="30">
        <f t="shared" ref="G58:H58" si="4">G9</f>
        <v>0</v>
      </c>
      <c r="H58" s="30">
        <f t="shared" si="4"/>
        <v>0</v>
      </c>
      <c r="I58" s="3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>
      <c r="A59" s="52" t="s">
        <v>112</v>
      </c>
      <c r="B59" s="53" t="s">
        <v>111</v>
      </c>
      <c r="C59" s="54">
        <v>26520</v>
      </c>
      <c r="D59" s="54">
        <v>2021</v>
      </c>
      <c r="E59" s="55" t="s">
        <v>9</v>
      </c>
      <c r="F59" s="56">
        <v>3004258.66</v>
      </c>
      <c r="G59" s="56">
        <f>G49+G21</f>
        <v>6312301.4199999999</v>
      </c>
      <c r="H59" s="56">
        <f>H49+H21</f>
        <v>6440351.9700000007</v>
      </c>
      <c r="I59" s="56"/>
      <c r="J59" s="6"/>
      <c r="K59" s="6"/>
      <c r="L59" s="18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>
      <c r="A60" s="57"/>
      <c r="B60" s="58"/>
      <c r="C60" s="59"/>
      <c r="D60" s="59"/>
      <c r="E60" s="60"/>
      <c r="F60" s="61"/>
      <c r="G60" s="61"/>
      <c r="H60" s="61"/>
      <c r="I60" s="61"/>
      <c r="J60" s="6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>
      <c r="A61" s="63"/>
      <c r="B61" s="58"/>
      <c r="C61" s="59"/>
      <c r="D61" s="59"/>
      <c r="E61" s="60"/>
      <c r="F61" s="61"/>
      <c r="G61" s="61"/>
      <c r="H61" s="61"/>
      <c r="I61" s="61"/>
      <c r="J61" s="6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>
      <c r="A62" s="57"/>
      <c r="B62" s="58"/>
      <c r="C62" s="59"/>
      <c r="D62" s="59"/>
      <c r="E62" s="60"/>
      <c r="F62" s="61"/>
      <c r="G62" s="61"/>
      <c r="H62" s="61"/>
      <c r="I62" s="61"/>
      <c r="J62" s="6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7" customFormat="1">
      <c r="A63" s="57"/>
      <c r="B63" s="58"/>
      <c r="C63" s="59"/>
      <c r="D63" s="59"/>
      <c r="E63" s="60"/>
      <c r="F63" s="61"/>
      <c r="G63" s="61"/>
      <c r="H63" s="61"/>
      <c r="I63" s="61"/>
      <c r="J63" s="6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7" customFormat="1">
      <c r="A64" s="57"/>
      <c r="B64" s="58"/>
      <c r="C64" s="59"/>
      <c r="D64" s="59"/>
      <c r="E64" s="60"/>
      <c r="F64" s="61"/>
      <c r="G64" s="61"/>
      <c r="H64" s="61"/>
      <c r="I64" s="61"/>
      <c r="J64" s="6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>
      <c r="A65" s="64"/>
      <c r="B65" s="64"/>
      <c r="C65" s="64"/>
      <c r="D65" s="64"/>
      <c r="E65" s="64"/>
      <c r="F65" s="64"/>
      <c r="G65" s="64"/>
      <c r="H65" s="64"/>
      <c r="I65" s="64"/>
      <c r="J65" s="65"/>
    </row>
    <row r="66" spans="1:64">
      <c r="A66" s="64"/>
      <c r="B66" s="64"/>
      <c r="C66" s="64"/>
      <c r="D66" s="64"/>
      <c r="E66" s="64"/>
      <c r="F66" s="64"/>
      <c r="G66" s="64"/>
      <c r="H66" s="64"/>
      <c r="I66" s="64"/>
      <c r="J66" s="65"/>
    </row>
    <row r="67" spans="1:64" s="7" customFormat="1">
      <c r="A67" s="64"/>
      <c r="B67" s="64"/>
      <c r="C67" s="64"/>
      <c r="D67" s="64"/>
      <c r="E67" s="64"/>
      <c r="F67" s="64"/>
      <c r="G67" s="64"/>
      <c r="H67" s="64"/>
      <c r="I67" s="64"/>
      <c r="J67" s="6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 ht="37.5" customHeight="1">
      <c r="A68" s="77"/>
      <c r="B68" s="77"/>
      <c r="C68" s="81"/>
      <c r="D68" s="81"/>
      <c r="E68" s="81"/>
      <c r="F68" s="81"/>
      <c r="G68" s="66"/>
      <c r="H68" s="79"/>
      <c r="I68" s="79"/>
      <c r="J68" s="6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s="7" customFormat="1" ht="12.75">
      <c r="A69" s="68"/>
      <c r="B69" s="68"/>
      <c r="C69" s="80"/>
      <c r="D69" s="80"/>
      <c r="E69" s="80"/>
      <c r="F69" s="80"/>
      <c r="G69" s="69"/>
      <c r="H69" s="80"/>
      <c r="I69" s="80"/>
      <c r="J69" s="7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s="7" customFormat="1" ht="18.75">
      <c r="A70" s="66"/>
      <c r="B70" s="66"/>
      <c r="C70" s="66"/>
      <c r="D70" s="66"/>
      <c r="E70" s="66"/>
      <c r="F70" s="66"/>
      <c r="G70" s="66"/>
      <c r="H70" s="66"/>
      <c r="I70" s="66"/>
      <c r="J70" s="6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18.75">
      <c r="A71" s="66"/>
      <c r="B71" s="66"/>
      <c r="C71" s="66"/>
      <c r="D71" s="66"/>
      <c r="E71" s="66"/>
      <c r="F71" s="66"/>
      <c r="G71" s="66"/>
      <c r="H71" s="66"/>
      <c r="I71" s="66"/>
      <c r="J71" s="7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1:64" ht="18.75">
      <c r="A72" s="66"/>
      <c r="B72" s="66"/>
      <c r="C72" s="66"/>
      <c r="D72" s="66"/>
      <c r="E72" s="66"/>
      <c r="F72" s="66"/>
      <c r="G72" s="66"/>
      <c r="H72" s="66"/>
      <c r="I72" s="66"/>
      <c r="J72" s="7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ht="39.75" customHeight="1">
      <c r="A73" s="77"/>
      <c r="B73" s="77"/>
      <c r="C73" s="78"/>
      <c r="D73" s="78"/>
      <c r="E73" s="78"/>
      <c r="F73" s="78"/>
      <c r="G73" s="79"/>
      <c r="H73" s="79"/>
      <c r="I73" s="72"/>
      <c r="J73" s="7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spans="1:64" ht="12.75">
      <c r="A74" s="68"/>
      <c r="B74" s="68"/>
      <c r="C74" s="80"/>
      <c r="D74" s="80"/>
      <c r="E74" s="80"/>
      <c r="F74" s="80"/>
      <c r="G74" s="80"/>
      <c r="H74" s="80"/>
      <c r="I74" s="69"/>
      <c r="J74" s="7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8.75">
      <c r="A75" s="66"/>
      <c r="B75" s="66"/>
      <c r="C75" s="66"/>
      <c r="D75" s="66"/>
      <c r="E75" s="66"/>
      <c r="F75" s="66"/>
      <c r="G75" s="66"/>
      <c r="H75" s="66"/>
      <c r="I75" s="66"/>
      <c r="J75" s="7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spans="1:64" ht="18.75">
      <c r="A76" s="77"/>
      <c r="B76" s="77"/>
      <c r="C76" s="66"/>
      <c r="D76" s="66"/>
      <c r="E76" s="66"/>
      <c r="F76" s="66"/>
      <c r="G76" s="66"/>
      <c r="H76" s="66"/>
      <c r="I76" s="66"/>
      <c r="J76" s="71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>
      <c r="A77" s="64"/>
      <c r="B77" s="64"/>
      <c r="C77" s="64"/>
      <c r="D77" s="64"/>
      <c r="E77" s="64"/>
      <c r="F77" s="64"/>
      <c r="G77" s="64"/>
      <c r="H77" s="64"/>
      <c r="I77" s="64"/>
      <c r="J77" s="65"/>
    </row>
  </sheetData>
  <mergeCells count="17">
    <mergeCell ref="A1:I1"/>
    <mergeCell ref="A3:A4"/>
    <mergeCell ref="B3:B4"/>
    <mergeCell ref="C3:C4"/>
    <mergeCell ref="D3:D4"/>
    <mergeCell ref="E3:I3"/>
    <mergeCell ref="A68:B68"/>
    <mergeCell ref="C68:F68"/>
    <mergeCell ref="H68:I68"/>
    <mergeCell ref="C69:F69"/>
    <mergeCell ref="H69:I69"/>
    <mergeCell ref="A76:B76"/>
    <mergeCell ref="A73:B73"/>
    <mergeCell ref="C73:F73"/>
    <mergeCell ref="G73:H73"/>
    <mergeCell ref="C74:F74"/>
    <mergeCell ref="G74:H74"/>
  </mergeCells>
  <pageMargins left="0.78749999999999998" right="0.78749999999999998" top="0.78749999999999998" bottom="0.39374999999999999" header="0.51180555555555496" footer="0.51180555555555496"/>
  <pageSetup paperSize="9"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раздел-1-1</vt:lpstr>
      <vt:lpstr>раздел-1-2</vt:lpstr>
      <vt:lpstr>раздел-1-3</vt:lpstr>
      <vt:lpstr>раздел-1-4</vt:lpstr>
      <vt:lpstr>раздел-1-5</vt:lpstr>
      <vt:lpstr>Итого</vt:lpstr>
      <vt:lpstr>раздел-2</vt:lpstr>
      <vt:lpstr>Итого!Заголовки_для_печати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'раздел-1-4'!Заголовки_для_печати</vt:lpstr>
      <vt:lpstr>'раздел-1-5'!Заголовки_для_печати</vt:lpstr>
      <vt:lpstr>'раздел-2'!Заголовки_для_печати</vt:lpstr>
      <vt:lpstr>'раздел-2'!Область_печати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55</cp:revision>
  <cp:lastPrinted>2020-12-28T14:54:19Z</cp:lastPrinted>
  <dcterms:created xsi:type="dcterms:W3CDTF">2019-10-21T14:53:58Z</dcterms:created>
  <dcterms:modified xsi:type="dcterms:W3CDTF">2021-01-25T17:35:05Z</dcterms:modified>
  <dc:language>ru-RU</dc:language>
</cp:coreProperties>
</file>